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ydocs\PAS\PIP\Saniplan\FSM\"/>
    </mc:Choice>
  </mc:AlternateContent>
  <workbookProtection workbookAlgorithmName="SHA-512" workbookHashValue="aBkNiX3UWOsuTI+5sBPkTXQjG+JBwg3rewuVmFL1/tLM/Gh5JQ1lKtc14g4nZoeaPGzI4TGmSkGQiZtwfx+2NQ==" workbookSaltValue="pcd67K4NHdPdWIOo8R2iog==" workbookSpinCount="100000" lockStructure="1"/>
  <bookViews>
    <workbookView xWindow="0" yWindow="0" windowWidth="28800" windowHeight="12315" tabRatio="695"/>
  </bookViews>
  <sheets>
    <sheet name="Compare options" sheetId="2" r:id="rId1"/>
    <sheet name="Calculations" sheetId="3" state="hidden" r:id="rId2"/>
  </sheets>
  <definedNames>
    <definedName name="ActionLongName">Calculations!$B$337:$B$448</definedName>
    <definedName name="ActionShortName">Calculations!$C$337:$C$448</definedName>
    <definedName name="Capex1">Calculations!$B$281:$I$295</definedName>
    <definedName name="Capex2">Calculations!$K$281:$R$295</definedName>
    <definedName name="ChartType">Calculations!$W$255:$W$257</definedName>
    <definedName name="ChartTypeSel">Calculations!$V$255</definedName>
    <definedName name="ConveyanceOption1">Calculations!$AC$260</definedName>
    <definedName name="ConveyanceOption2">Calculations!$AC$261</definedName>
    <definedName name="ConveyanceOptions">Calculations!$AD$260:$AD$266</definedName>
    <definedName name="Finance1">Calculations!$T$293:$Y$301</definedName>
    <definedName name="Finance2">Calculations!$T$302:$Y$310</definedName>
    <definedName name="Finance3">Calculations!$T$311:$Y$319</definedName>
    <definedName name="FinancingOption1">Calculations!$V$269</definedName>
    <definedName name="FinancingOption2">Calculations!$V$270</definedName>
    <definedName name="FinancingOptions">Calculations!$W$269:$W$275</definedName>
    <definedName name="ODFlist">Calculations!#REF!</definedName>
    <definedName name="Opex1">Calculations!$B$297:$I$311</definedName>
    <definedName name="Opex2">Calculations!$K$297:$R$311</definedName>
    <definedName name="Option1">Calculations!$B$6:$I$82</definedName>
    <definedName name="Option10">Calculations!$B$87:$I$163</definedName>
    <definedName name="Option11">Calculations!$K$87:$R$163</definedName>
    <definedName name="Option12">Calculations!$T$87:$AA$163</definedName>
    <definedName name="Option13">Calculations!$AC$87:$AJ$163</definedName>
    <definedName name="Option14">Calculations!$AL$87:$AS$163</definedName>
    <definedName name="Option15">Calculations!$AU$87:$BB$163</definedName>
    <definedName name="Option16">Calculations!$BD$87:$BK$163</definedName>
    <definedName name="Option17">Calculations!$BM$87:$BT$163</definedName>
    <definedName name="Option18">Calculations!$BV$87:$CC$163</definedName>
    <definedName name="Option19">Calculations!$B$169:$I$245</definedName>
    <definedName name="Option2">Calculations!$K$6:$R$82</definedName>
    <definedName name="Option20">Calculations!$K$169:$R$245</definedName>
    <definedName name="Option21">Calculations!$T$169:$AA$245</definedName>
    <definedName name="Option22">Calculations!$AC$169:$AJ$245</definedName>
    <definedName name="Option23">Calculations!$AL$169:$AS$245</definedName>
    <definedName name="Option24">Calculations!$AU$169:$BB$245</definedName>
    <definedName name="Option25">Calculations!$BD$169:$BK$245</definedName>
    <definedName name="Option26">Calculations!$BM$169:$BT$245</definedName>
    <definedName name="Option27">Calculations!$BV$169:$CC$245</definedName>
    <definedName name="Option28">Calculations!#REF!</definedName>
    <definedName name="Option29">Calculations!#REF!</definedName>
    <definedName name="Option3">Calculations!$T$6:$AA$82</definedName>
    <definedName name="Option30">Calculations!#REF!</definedName>
    <definedName name="Option31">Calculations!#REF!</definedName>
    <definedName name="Option32">Calculations!#REF!</definedName>
    <definedName name="Option33">Calculations!#REF!</definedName>
    <definedName name="Option4">Calculations!$AC$6:$AJ$82</definedName>
    <definedName name="Option5">Calculations!$AL$6:$AS$82</definedName>
    <definedName name="Option6">Calculations!$AU$6:$BB$82</definedName>
    <definedName name="Option7">Calculations!$BD$6:$BK$82</definedName>
    <definedName name="Option8">Calculations!$BM$6:$BT$82</definedName>
    <definedName name="Option9">Calculations!$BV$6:$CC$82</definedName>
    <definedName name="Phasing1">Calculations!$B$265:$I$279</definedName>
    <definedName name="Phasing2">Calculations!$K$265:$R$279</definedName>
    <definedName name="PIPOptions">Calculations!$B$6:$CC$245</definedName>
    <definedName name="_xlnm.Print_Area" localSheetId="0">'Compare options'!$B$2:$T$14813</definedName>
    <definedName name="ScenarioFilesListing">Calculations!$AA$293:$AB$319</definedName>
    <definedName name="ScenarioNames">Calculations!$Y$293:$Y$319</definedName>
    <definedName name="ScenarioTable">Calculations!$T$293:$AB$319</definedName>
    <definedName name="ToiletOption1">Calculations!$V$260</definedName>
    <definedName name="ToiletOption2">Calculations!$V$261</definedName>
    <definedName name="ToiletOptions">Calculations!$W$260:$W$266</definedName>
    <definedName name="TreatmentOption1">Calculations!$AC$269</definedName>
    <definedName name="TreatmentOption2">Calculations!$AC$270</definedName>
    <definedName name="TreatmentOptions">Calculations!$AD$269:$AD$285</definedName>
    <definedName name="WWlist">Calculations!#REF!</definedName>
  </definedNames>
  <calcPr calcId="162913"/>
</workbook>
</file>

<file path=xl/calcChain.xml><?xml version="1.0" encoding="utf-8"?>
<calcChain xmlns="http://schemas.openxmlformats.org/spreadsheetml/2006/main">
  <c r="X283" i="3" l="1"/>
  <c r="X282" i="3"/>
  <c r="W283" i="3"/>
  <c r="W282" i="3"/>
  <c r="V283" i="3"/>
  <c r="V282" i="3"/>
  <c r="U282" i="3"/>
  <c r="U283" i="3"/>
  <c r="V24" i="2" l="1"/>
  <c r="W24" i="2"/>
  <c r="X24" i="2"/>
  <c r="Y24" i="2"/>
  <c r="Z24" i="2"/>
  <c r="V25" i="2"/>
  <c r="W25" i="2"/>
  <c r="X25" i="2"/>
  <c r="Y25" i="2"/>
  <c r="Z25" i="2"/>
  <c r="V26" i="2"/>
  <c r="W26" i="2"/>
  <c r="X26" i="2"/>
  <c r="Y26" i="2"/>
  <c r="Z26" i="2"/>
  <c r="V27" i="2"/>
  <c r="W27" i="2"/>
  <c r="X27" i="2"/>
  <c r="Y27" i="2"/>
  <c r="Z27" i="2"/>
  <c r="V28" i="2"/>
  <c r="W28" i="2"/>
  <c r="X28" i="2"/>
  <c r="Y28" i="2"/>
  <c r="Z28" i="2"/>
  <c r="V29" i="2"/>
  <c r="W29" i="2"/>
  <c r="X29" i="2"/>
  <c r="Y29" i="2"/>
  <c r="Z29" i="2"/>
  <c r="V30" i="2"/>
  <c r="W30" i="2"/>
  <c r="X30" i="2"/>
  <c r="Y30" i="2"/>
  <c r="Z30" i="2"/>
  <c r="V31" i="2"/>
  <c r="W31" i="2"/>
  <c r="X31" i="2"/>
  <c r="Y31" i="2"/>
  <c r="Z31" i="2"/>
  <c r="V32" i="2"/>
  <c r="W32" i="2"/>
  <c r="X32" i="2"/>
  <c r="Y32" i="2"/>
  <c r="Z32" i="2"/>
  <c r="V33" i="2"/>
  <c r="W33" i="2"/>
  <c r="X33" i="2"/>
  <c r="Y33" i="2"/>
  <c r="Z33" i="2"/>
  <c r="V7" i="2"/>
  <c r="W7" i="2"/>
  <c r="X7" i="2"/>
  <c r="Y7" i="2"/>
  <c r="Z7" i="2"/>
  <c r="V8" i="2"/>
  <c r="W8" i="2"/>
  <c r="X8" i="2"/>
  <c r="Y8" i="2"/>
  <c r="Z8" i="2"/>
  <c r="V9" i="2"/>
  <c r="W9" i="2"/>
  <c r="X9" i="2"/>
  <c r="Y9" i="2"/>
  <c r="Z9" i="2"/>
  <c r="V10" i="2"/>
  <c r="W10" i="2"/>
  <c r="X10" i="2"/>
  <c r="Y10" i="2"/>
  <c r="Z10" i="2"/>
  <c r="V11" i="2"/>
  <c r="W11" i="2"/>
  <c r="X11" i="2"/>
  <c r="Y11" i="2"/>
  <c r="Z11" i="2"/>
  <c r="V12" i="2"/>
  <c r="W12" i="2"/>
  <c r="X12" i="2"/>
  <c r="Y12" i="2"/>
  <c r="Z12" i="2"/>
  <c r="V13" i="2"/>
  <c r="W13" i="2"/>
  <c r="X13" i="2"/>
  <c r="Y13" i="2"/>
  <c r="Z13" i="2"/>
  <c r="V14" i="2"/>
  <c r="W14" i="2"/>
  <c r="X14" i="2"/>
  <c r="Y14" i="2"/>
  <c r="Z14" i="2"/>
  <c r="V15" i="2"/>
  <c r="W15" i="2"/>
  <c r="X15" i="2"/>
  <c r="Y15" i="2"/>
  <c r="Z15" i="2"/>
  <c r="V16" i="2"/>
  <c r="W16" i="2"/>
  <c r="X16" i="2"/>
  <c r="Y16" i="2"/>
  <c r="Z16" i="2"/>
  <c r="V17" i="2"/>
  <c r="W17" i="2"/>
  <c r="X17" i="2"/>
  <c r="Y17" i="2"/>
  <c r="Z17" i="2"/>
  <c r="V18" i="2"/>
  <c r="W18" i="2"/>
  <c r="X18" i="2"/>
  <c r="Y18" i="2"/>
  <c r="Z18" i="2"/>
  <c r="V19" i="2"/>
  <c r="W19" i="2"/>
  <c r="X19" i="2"/>
  <c r="Y19" i="2"/>
  <c r="Z19" i="2"/>
  <c r="V20" i="2"/>
  <c r="W20" i="2"/>
  <c r="X20" i="2"/>
  <c r="Y20" i="2"/>
  <c r="Z20" i="2"/>
  <c r="V21" i="2"/>
  <c r="W21" i="2"/>
  <c r="X21" i="2"/>
  <c r="Y21" i="2"/>
  <c r="Z21" i="2"/>
  <c r="V22" i="2"/>
  <c r="W22" i="2"/>
  <c r="X22" i="2"/>
  <c r="Y22" i="2"/>
  <c r="Z22" i="2"/>
  <c r="V23" i="2"/>
  <c r="W23" i="2"/>
  <c r="X23" i="2"/>
  <c r="Y23" i="2"/>
  <c r="Z23" i="2"/>
  <c r="W6" i="2"/>
  <c r="X6" i="2"/>
  <c r="Y6" i="2"/>
  <c r="Z6" i="2"/>
  <c r="Y300" i="3" l="1"/>
  <c r="L15" i="2" l="1"/>
  <c r="L14" i="2"/>
  <c r="L13" i="2"/>
  <c r="E15" i="2"/>
  <c r="E14" i="2"/>
  <c r="E13" i="2"/>
  <c r="W252" i="3"/>
  <c r="W251" i="3"/>
  <c r="Y304" i="3"/>
  <c r="Y293" i="3"/>
  <c r="Y294" i="3" l="1"/>
  <c r="Y295" i="3"/>
  <c r="Y296" i="3"/>
  <c r="Y297" i="3"/>
  <c r="Y298" i="3"/>
  <c r="Y299" i="3"/>
  <c r="Y301" i="3"/>
  <c r="Y302" i="3"/>
  <c r="Y303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V251" i="3" l="1"/>
  <c r="V252" i="3"/>
  <c r="L251" i="3"/>
  <c r="C251" i="3" l="1"/>
  <c r="I251" i="3"/>
  <c r="R251" i="3"/>
  <c r="O44" i="2" l="1"/>
  <c r="G44" i="2" l="1"/>
  <c r="H44" i="2" l="1"/>
  <c r="P44" i="2"/>
  <c r="I44" i="2" l="1"/>
  <c r="Q44" i="2"/>
  <c r="J44" i="2" l="1"/>
  <c r="R44" i="2"/>
  <c r="S44" i="2" l="1"/>
  <c r="L306" i="3" l="1"/>
  <c r="D274" i="3"/>
  <c r="I261" i="3"/>
  <c r="F291" i="3"/>
  <c r="D303" i="3"/>
  <c r="C302" i="3"/>
  <c r="C289" i="3"/>
  <c r="H252" i="3"/>
  <c r="F314" i="3"/>
  <c r="E274" i="3"/>
  <c r="I297" i="3"/>
  <c r="P273" i="3"/>
  <c r="R310" i="3"/>
  <c r="M266" i="3"/>
  <c r="P321" i="3"/>
  <c r="R253" i="3"/>
  <c r="I300" i="3"/>
  <c r="C324" i="3"/>
  <c r="L276" i="3"/>
  <c r="Q308" i="3"/>
  <c r="E254" i="3"/>
  <c r="E314" i="3"/>
  <c r="Q303" i="3"/>
  <c r="Q285" i="3"/>
  <c r="P322" i="3"/>
  <c r="C326" i="3"/>
  <c r="D298" i="3"/>
  <c r="F284" i="3"/>
  <c r="I265" i="3"/>
  <c r="D289" i="3"/>
  <c r="G314" i="3"/>
  <c r="H324" i="3"/>
  <c r="L317" i="3"/>
  <c r="B311" i="3"/>
  <c r="N265" i="3"/>
  <c r="H286" i="3"/>
  <c r="O298" i="3"/>
  <c r="H289" i="3"/>
  <c r="N314" i="3"/>
  <c r="D315" i="3"/>
  <c r="L313" i="3"/>
  <c r="D311" i="3"/>
  <c r="D264" i="3"/>
  <c r="P325" i="3"/>
  <c r="H257" i="3"/>
  <c r="G267" i="3"/>
  <c r="B273" i="3"/>
  <c r="F273" i="3"/>
  <c r="Q323" i="3"/>
  <c r="N292" i="3"/>
  <c r="K289" i="3"/>
  <c r="B262" i="3"/>
  <c r="F252" i="3"/>
  <c r="O280" i="3"/>
  <c r="C273" i="3"/>
  <c r="F290" i="3"/>
  <c r="K264" i="3"/>
  <c r="I307" i="3"/>
  <c r="F277" i="3"/>
  <c r="L294" i="3"/>
  <c r="D257" i="3"/>
  <c r="E299" i="3"/>
  <c r="C260" i="3"/>
  <c r="Q302" i="3"/>
  <c r="F294" i="3"/>
  <c r="N306" i="3"/>
  <c r="E292" i="3"/>
  <c r="E255" i="3"/>
  <c r="F271" i="3"/>
  <c r="B263" i="3"/>
  <c r="E293" i="3"/>
  <c r="O286" i="3"/>
  <c r="C278" i="3"/>
  <c r="I310" i="3"/>
  <c r="H310" i="3"/>
  <c r="B282" i="3"/>
  <c r="E260" i="3"/>
  <c r="K284" i="3"/>
  <c r="C315" i="3"/>
  <c r="D327" i="3"/>
  <c r="C314" i="3"/>
  <c r="R283" i="3"/>
  <c r="L305" i="3"/>
  <c r="R297" i="3"/>
  <c r="Q315" i="3"/>
  <c r="E280" i="3"/>
  <c r="C274" i="3"/>
  <c r="P324" i="3"/>
  <c r="P271" i="3"/>
  <c r="M294" i="3"/>
  <c r="F323" i="3"/>
  <c r="K283" i="3"/>
  <c r="O262" i="3"/>
  <c r="I311" i="3"/>
  <c r="C294" i="3"/>
  <c r="D278" i="3"/>
  <c r="N286" i="3"/>
  <c r="C283" i="3"/>
  <c r="K322" i="3"/>
  <c r="C320" i="3"/>
  <c r="H281" i="3"/>
  <c r="H259" i="3"/>
  <c r="M269" i="3"/>
  <c r="C259" i="3"/>
  <c r="G291" i="3"/>
  <c r="R296" i="3"/>
  <c r="E283" i="3"/>
  <c r="R263" i="3"/>
  <c r="Q257" i="3"/>
  <c r="M281" i="3"/>
  <c r="H269" i="3"/>
  <c r="F300" i="3"/>
  <c r="I255" i="3"/>
  <c r="R252" i="3"/>
  <c r="O268" i="3"/>
  <c r="M285" i="3"/>
  <c r="G275" i="3"/>
  <c r="I319" i="3"/>
  <c r="Q286" i="3"/>
  <c r="O307" i="3"/>
  <c r="F315" i="3"/>
  <c r="D276" i="3"/>
  <c r="D312" i="3"/>
  <c r="R276" i="3"/>
  <c r="F281" i="3"/>
  <c r="N324" i="3"/>
  <c r="O299" i="3"/>
  <c r="F299" i="3"/>
  <c r="P264" i="3"/>
  <c r="O304" i="3"/>
  <c r="N294" i="3"/>
  <c r="G307" i="3"/>
  <c r="Q327" i="3"/>
  <c r="R264" i="3"/>
  <c r="F260" i="3"/>
  <c r="L301" i="3"/>
  <c r="L325" i="3"/>
  <c r="H302" i="3"/>
  <c r="Q253" i="3"/>
  <c r="I267" i="3"/>
  <c r="L312" i="3"/>
  <c r="I312" i="3"/>
  <c r="O252" i="3"/>
  <c r="P326" i="3"/>
  <c r="K324" i="3"/>
  <c r="G326" i="3"/>
  <c r="L253" i="3"/>
  <c r="Q299" i="3"/>
  <c r="R318" i="3"/>
  <c r="H273" i="3"/>
  <c r="K267" i="3"/>
  <c r="I325" i="3"/>
  <c r="R295" i="3"/>
  <c r="R278" i="3"/>
  <c r="M316" i="3"/>
  <c r="P290" i="3"/>
  <c r="B327" i="3"/>
  <c r="D314" i="3"/>
  <c r="I304" i="3"/>
  <c r="Q312" i="3"/>
  <c r="Q324" i="3"/>
  <c r="B281" i="3"/>
  <c r="Q261" i="3"/>
  <c r="R301" i="3"/>
  <c r="B269" i="3"/>
  <c r="N282" i="3"/>
  <c r="R269" i="3"/>
  <c r="H323" i="3"/>
  <c r="L300" i="3"/>
  <c r="E261" i="3"/>
  <c r="I270" i="3"/>
  <c r="G266" i="3"/>
  <c r="G304" i="3"/>
  <c r="N291" i="3"/>
  <c r="P306" i="3"/>
  <c r="B272" i="3"/>
  <c r="P294" i="3"/>
  <c r="C254" i="3"/>
  <c r="R280" i="3"/>
  <c r="G294" i="3"/>
  <c r="G311" i="3"/>
  <c r="L303" i="3"/>
  <c r="L321" i="3"/>
  <c r="E253" i="3"/>
  <c r="E264" i="3"/>
  <c r="L272" i="3"/>
  <c r="M291" i="3"/>
  <c r="R288" i="3"/>
  <c r="D305" i="3"/>
  <c r="G288" i="3"/>
  <c r="H315" i="3"/>
  <c r="O311" i="3"/>
  <c r="N298" i="3"/>
  <c r="K302" i="3"/>
  <c r="L280" i="3"/>
  <c r="O313" i="3"/>
  <c r="C263" i="3"/>
  <c r="F274" i="3"/>
  <c r="D272" i="3"/>
  <c r="C266" i="3"/>
  <c r="E296" i="3"/>
  <c r="N284" i="3"/>
  <c r="E304" i="3"/>
  <c r="R293" i="3"/>
  <c r="F278" i="3"/>
  <c r="I274" i="3"/>
  <c r="Q304" i="3"/>
  <c r="M302" i="3"/>
  <c r="E319" i="3"/>
  <c r="L255" i="3"/>
  <c r="R270" i="3"/>
  <c r="B286" i="3"/>
  <c r="P283" i="3"/>
  <c r="Q307" i="3"/>
  <c r="P317" i="3"/>
  <c r="L268" i="3"/>
  <c r="H272" i="3"/>
  <c r="Q259" i="3"/>
  <c r="R277" i="3"/>
  <c r="O308" i="3"/>
  <c r="B299" i="3"/>
  <c r="F306" i="3"/>
  <c r="O284" i="3"/>
  <c r="Q322" i="3"/>
  <c r="E320" i="3"/>
  <c r="L296" i="3"/>
  <c r="R308" i="3"/>
  <c r="R267" i="3"/>
  <c r="M298" i="3"/>
  <c r="P295" i="3"/>
  <c r="H280" i="3"/>
  <c r="Q274" i="3"/>
  <c r="I260" i="3"/>
  <c r="H283" i="3"/>
  <c r="E308" i="3"/>
  <c r="P281" i="3"/>
  <c r="G306" i="3"/>
  <c r="N316" i="3"/>
  <c r="N304" i="3"/>
  <c r="B260" i="3"/>
  <c r="M326" i="3"/>
  <c r="D306" i="3"/>
  <c r="I322" i="3"/>
  <c r="P296" i="3"/>
  <c r="P303" i="3"/>
  <c r="C298" i="3"/>
  <c r="E279" i="3"/>
  <c r="D316" i="3"/>
  <c r="O312" i="3"/>
  <c r="P275" i="3"/>
  <c r="C296" i="3"/>
  <c r="Q318" i="3"/>
  <c r="M292" i="3"/>
  <c r="D252" i="3"/>
  <c r="M296" i="3"/>
  <c r="H296" i="3"/>
  <c r="C281" i="3"/>
  <c r="R266" i="3"/>
  <c r="M264" i="3"/>
  <c r="O289" i="3"/>
  <c r="F311" i="3"/>
  <c r="N309" i="3"/>
  <c r="F293" i="3"/>
  <c r="P304" i="3"/>
  <c r="P307" i="3"/>
  <c r="K298" i="3"/>
  <c r="L256" i="3"/>
  <c r="H285" i="3"/>
  <c r="K252" i="3"/>
  <c r="E276" i="3"/>
  <c r="I281" i="3"/>
  <c r="L315" i="3"/>
  <c r="L265" i="3"/>
  <c r="K297" i="3"/>
  <c r="K258" i="3"/>
  <c r="C262" i="3"/>
  <c r="R313" i="3"/>
  <c r="F289" i="3"/>
  <c r="E287" i="3"/>
  <c r="R325" i="3"/>
  <c r="P262" i="3"/>
  <c r="R279" i="3"/>
  <c r="I252" i="3"/>
  <c r="E284" i="3"/>
  <c r="D279" i="3"/>
  <c r="O288" i="3"/>
  <c r="I309" i="3"/>
  <c r="G301" i="3"/>
  <c r="D275" i="3"/>
  <c r="L322" i="3"/>
  <c r="E275" i="3"/>
  <c r="D308" i="3"/>
  <c r="G264" i="3"/>
  <c r="E294" i="3"/>
  <c r="H262" i="3"/>
  <c r="I259" i="3"/>
  <c r="K285" i="3"/>
  <c r="B307" i="3"/>
  <c r="M286" i="3"/>
  <c r="C307" i="3"/>
  <c r="R316" i="3"/>
  <c r="G298" i="3"/>
  <c r="C253" i="3"/>
  <c r="K292" i="3"/>
  <c r="O320" i="3"/>
  <c r="C261" i="3"/>
  <c r="M275" i="3"/>
  <c r="B300" i="3"/>
  <c r="O277" i="3"/>
  <c r="H322" i="3"/>
  <c r="M327" i="3"/>
  <c r="G286" i="3"/>
  <c r="R284" i="3"/>
  <c r="B290" i="3"/>
  <c r="F318" i="3"/>
  <c r="D310" i="3"/>
  <c r="B296" i="3"/>
  <c r="I290" i="3"/>
  <c r="G292" i="3"/>
  <c r="F262" i="3"/>
  <c r="G256" i="3"/>
  <c r="G296" i="3"/>
  <c r="R303" i="3"/>
  <c r="K319" i="3"/>
  <c r="N271" i="3"/>
  <c r="N280" i="3"/>
  <c r="B313" i="3"/>
  <c r="I314" i="3"/>
  <c r="I291" i="3"/>
  <c r="B317" i="3"/>
  <c r="P298" i="3"/>
  <c r="G281" i="3"/>
  <c r="Q255" i="3"/>
  <c r="L288" i="3"/>
  <c r="B255" i="3"/>
  <c r="B298" i="3"/>
  <c r="B326" i="3"/>
  <c r="B321" i="3"/>
  <c r="K253" i="3"/>
  <c r="E297" i="3"/>
  <c r="B310" i="3"/>
  <c r="B306" i="3"/>
  <c r="O276" i="3"/>
  <c r="M300" i="3"/>
  <c r="P299" i="3"/>
  <c r="F265" i="3"/>
  <c r="R275" i="3"/>
  <c r="E257" i="3"/>
  <c r="K320" i="3"/>
  <c r="I283" i="3"/>
  <c r="N323" i="3"/>
  <c r="M297" i="3"/>
  <c r="F303" i="3"/>
  <c r="L304" i="3"/>
  <c r="M308" i="3"/>
  <c r="K259" i="3"/>
  <c r="E323" i="3"/>
  <c r="M276" i="3"/>
  <c r="E327" i="3"/>
  <c r="L270" i="3"/>
  <c r="D296" i="3"/>
  <c r="B268" i="3"/>
  <c r="R268" i="3"/>
  <c r="F254" i="3"/>
  <c r="G323" i="3"/>
  <c r="H284" i="3"/>
  <c r="B266" i="3"/>
  <c r="G322" i="3"/>
  <c r="P315" i="3"/>
  <c r="M293" i="3"/>
  <c r="N281" i="3"/>
  <c r="L252" i="3"/>
  <c r="F287" i="3"/>
  <c r="N263" i="3"/>
  <c r="B258" i="3"/>
  <c r="L287" i="3"/>
  <c r="D287" i="3"/>
  <c r="C325" i="3"/>
  <c r="I316" i="3"/>
  <c r="B270" i="3"/>
  <c r="P316" i="3"/>
  <c r="N279" i="3"/>
  <c r="O265" i="3"/>
  <c r="O275" i="3"/>
  <c r="I315" i="3"/>
  <c r="P319" i="3"/>
  <c r="G280" i="3"/>
  <c r="H312" i="3"/>
  <c r="I308" i="3"/>
  <c r="M260" i="3"/>
  <c r="P289" i="3"/>
  <c r="Q314" i="3"/>
  <c r="O287" i="3"/>
  <c r="K262" i="3"/>
  <c r="K318" i="3"/>
  <c r="Q263" i="3"/>
  <c r="N307" i="3"/>
  <c r="L283" i="3"/>
  <c r="B252" i="3"/>
  <c r="Q287" i="3"/>
  <c r="Q316" i="3"/>
  <c r="E324" i="3"/>
  <c r="L260" i="3"/>
  <c r="G297" i="3"/>
  <c r="N283" i="3"/>
  <c r="Q320" i="3"/>
  <c r="O316" i="3"/>
  <c r="I301" i="3"/>
  <c r="N325" i="3"/>
  <c r="C327" i="3"/>
  <c r="K260" i="3"/>
  <c r="F305" i="3"/>
  <c r="C309" i="3"/>
  <c r="N326" i="3"/>
  <c r="Q291" i="3"/>
  <c r="G284" i="3"/>
  <c r="L311" i="3"/>
  <c r="B324" i="3"/>
  <c r="N300" i="3"/>
  <c r="C290" i="3"/>
  <c r="C299" i="3"/>
  <c r="I327" i="3"/>
  <c r="B305" i="3"/>
  <c r="B253" i="3"/>
  <c r="G270" i="3"/>
  <c r="Q275" i="3"/>
  <c r="G274" i="3"/>
  <c r="B254" i="3"/>
  <c r="D290" i="3"/>
  <c r="G282" i="3"/>
  <c r="F324" i="3"/>
  <c r="E270" i="3"/>
  <c r="Q267" i="3"/>
  <c r="Q280" i="3"/>
  <c r="K261" i="3"/>
  <c r="K307" i="3"/>
  <c r="F292" i="3"/>
  <c r="O292" i="3"/>
  <c r="M295" i="3"/>
  <c r="H254" i="3"/>
  <c r="K327" i="3"/>
  <c r="I324" i="3"/>
  <c r="H253" i="3"/>
  <c r="M253" i="3"/>
  <c r="R282" i="3"/>
  <c r="I320" i="3"/>
  <c r="F276" i="3"/>
  <c r="P310" i="3"/>
  <c r="Q273" i="3"/>
  <c r="O321" i="3"/>
  <c r="B289" i="3"/>
  <c r="H306" i="3"/>
  <c r="G254" i="3"/>
  <c r="K274" i="3"/>
  <c r="G293" i="3"/>
  <c r="B322" i="3"/>
  <c r="E298" i="3"/>
  <c r="L310" i="3"/>
  <c r="K310" i="3"/>
  <c r="L275" i="3"/>
  <c r="I263" i="3"/>
  <c r="O260" i="3"/>
  <c r="D282" i="3"/>
  <c r="R320" i="3"/>
  <c r="O293" i="3"/>
  <c r="G285" i="3"/>
  <c r="Q321" i="3"/>
  <c r="Q256" i="3"/>
  <c r="O283" i="3"/>
  <c r="N253" i="3"/>
  <c r="G327" i="3"/>
  <c r="D262" i="3"/>
  <c r="R307" i="3"/>
  <c r="G325" i="3"/>
  <c r="F255" i="3"/>
  <c r="M307" i="3"/>
  <c r="E301" i="3"/>
  <c r="N257" i="3"/>
  <c r="B259" i="3"/>
  <c r="N322" i="3"/>
  <c r="L297" i="3"/>
  <c r="R257" i="3"/>
  <c r="M289" i="3"/>
  <c r="E281" i="3"/>
  <c r="P276" i="3"/>
  <c r="D288" i="3"/>
  <c r="O310" i="3"/>
  <c r="O327" i="3"/>
  <c r="Q309" i="3"/>
  <c r="M284" i="3"/>
  <c r="P270" i="3"/>
  <c r="P274" i="3"/>
  <c r="C280" i="3"/>
  <c r="F279" i="3"/>
  <c r="I285" i="3"/>
  <c r="G265" i="3"/>
  <c r="M273" i="3"/>
  <c r="F295" i="3"/>
  <c r="P301" i="3"/>
  <c r="I305" i="3"/>
  <c r="M318" i="3"/>
  <c r="F259" i="3"/>
  <c r="P257" i="3"/>
  <c r="H319" i="3"/>
  <c r="G287" i="3"/>
  <c r="G313" i="3"/>
  <c r="P327" i="3"/>
  <c r="I317" i="3"/>
  <c r="M279" i="3"/>
  <c r="L269" i="3"/>
  <c r="M274" i="3"/>
  <c r="G276" i="3"/>
  <c r="C322" i="3"/>
  <c r="H305" i="3"/>
  <c r="P300" i="3"/>
  <c r="G302" i="3"/>
  <c r="R285" i="3"/>
  <c r="H309" i="3"/>
  <c r="P313" i="3"/>
  <c r="N285" i="3"/>
  <c r="E256" i="3"/>
  <c r="P256" i="3"/>
  <c r="N261" i="3"/>
  <c r="N302" i="3"/>
  <c r="K295" i="3"/>
  <c r="N305" i="3"/>
  <c r="P254" i="3"/>
  <c r="N274" i="3"/>
  <c r="D304" i="3"/>
  <c r="M301" i="3"/>
  <c r="R289" i="3"/>
  <c r="G283" i="3"/>
  <c r="C317" i="3"/>
  <c r="O326" i="3"/>
  <c r="K314" i="3"/>
  <c r="O261" i="3"/>
  <c r="C300" i="3"/>
  <c r="H292" i="3"/>
  <c r="B271" i="3"/>
  <c r="L261" i="3"/>
  <c r="D293" i="3"/>
  <c r="D301" i="3"/>
  <c r="I313" i="3"/>
  <c r="O303" i="3"/>
  <c r="D320" i="3"/>
  <c r="M312" i="3"/>
  <c r="I276" i="3"/>
  <c r="D325" i="3"/>
  <c r="D297" i="3"/>
  <c r="N278" i="3"/>
  <c r="N327" i="3"/>
  <c r="O325" i="3"/>
  <c r="M304" i="3"/>
  <c r="L318" i="3"/>
  <c r="R286" i="3"/>
  <c r="L326" i="3"/>
  <c r="R321" i="3"/>
  <c r="Q269" i="3"/>
  <c r="E315" i="3"/>
  <c r="R271" i="3"/>
  <c r="L274" i="3"/>
  <c r="P312" i="3"/>
  <c r="R259" i="3"/>
  <c r="G300" i="3"/>
  <c r="I278" i="3"/>
  <c r="N268" i="3"/>
  <c r="Q298" i="3"/>
  <c r="O254" i="3"/>
  <c r="P265" i="3"/>
  <c r="O317" i="3"/>
  <c r="M317" i="3"/>
  <c r="Q270" i="3"/>
  <c r="I257" i="3"/>
  <c r="F327" i="3"/>
  <c r="N317" i="3"/>
  <c r="H266" i="3"/>
  <c r="L278" i="3"/>
  <c r="H268" i="3"/>
  <c r="C277" i="3"/>
  <c r="Q262" i="3"/>
  <c r="P259" i="3"/>
  <c r="P286" i="3"/>
  <c r="F270" i="3"/>
  <c r="P268" i="3"/>
  <c r="O323" i="3"/>
  <c r="D300" i="3"/>
  <c r="R281" i="3"/>
  <c r="M268" i="3"/>
  <c r="C288" i="3"/>
  <c r="Q283" i="3"/>
  <c r="E291" i="3"/>
  <c r="O306" i="3"/>
  <c r="F286" i="3"/>
  <c r="L254" i="3"/>
  <c r="N318" i="3"/>
  <c r="O269" i="3"/>
  <c r="B257" i="3"/>
  <c r="F320" i="3"/>
  <c r="F307" i="3"/>
  <c r="O315" i="3"/>
  <c r="E318" i="3"/>
  <c r="N308" i="3"/>
  <c r="B264" i="3"/>
  <c r="H313" i="3"/>
  <c r="P297" i="3"/>
  <c r="D256" i="3"/>
  <c r="Q252" i="3"/>
  <c r="D284" i="3"/>
  <c r="K294" i="3"/>
  <c r="G263" i="3"/>
  <c r="H303" i="3"/>
  <c r="R300" i="3"/>
  <c r="F264" i="3"/>
  <c r="L263" i="3"/>
  <c r="F325" i="3"/>
  <c r="N297" i="3"/>
  <c r="O297" i="3"/>
  <c r="B314" i="3"/>
  <c r="Q319" i="3"/>
  <c r="G321" i="3"/>
  <c r="D261" i="3"/>
  <c r="E262" i="3"/>
  <c r="H267" i="3"/>
  <c r="B288" i="3"/>
  <c r="Q260" i="3"/>
  <c r="F253" i="3"/>
  <c r="C292" i="3"/>
  <c r="C297" i="3"/>
  <c r="R315" i="3"/>
  <c r="K271" i="3"/>
  <c r="G320" i="3"/>
  <c r="K306" i="3"/>
  <c r="L258" i="3"/>
  <c r="N262" i="3"/>
  <c r="B315" i="3"/>
  <c r="Q266" i="3"/>
  <c r="C319" i="3"/>
  <c r="N277" i="3"/>
  <c r="P291" i="3"/>
  <c r="I277" i="3"/>
  <c r="M272" i="3"/>
  <c r="R292" i="3"/>
  <c r="K281" i="3"/>
  <c r="N303" i="3"/>
  <c r="K288" i="3"/>
  <c r="E277" i="3"/>
  <c r="L316" i="3"/>
  <c r="D265" i="3"/>
  <c r="C305" i="3"/>
  <c r="E310" i="3"/>
  <c r="D254" i="3"/>
  <c r="D260" i="3"/>
  <c r="O301" i="3"/>
  <c r="R294" i="3"/>
  <c r="E259" i="3"/>
  <c r="D267" i="3"/>
  <c r="B256" i="3"/>
  <c r="Q272" i="3"/>
  <c r="O282" i="3"/>
  <c r="N275" i="3"/>
  <c r="H316" i="3"/>
  <c r="G273" i="3"/>
  <c r="P302" i="3"/>
  <c r="E317" i="3"/>
  <c r="B291" i="3"/>
  <c r="R256" i="3"/>
  <c r="K257" i="3"/>
  <c r="K304" i="3"/>
  <c r="O309" i="3"/>
  <c r="F267" i="3"/>
  <c r="H255" i="3"/>
  <c r="M257" i="3"/>
  <c r="H300" i="3"/>
  <c r="I294" i="3"/>
  <c r="M323" i="3"/>
  <c r="Q297" i="3"/>
  <c r="E322" i="3"/>
  <c r="O296" i="3"/>
  <c r="O305" i="3"/>
  <c r="I288" i="3"/>
  <c r="K301" i="3"/>
  <c r="H327" i="3"/>
  <c r="C301" i="3"/>
  <c r="G309" i="3"/>
  <c r="I268" i="3"/>
  <c r="G262" i="3"/>
  <c r="K266" i="3"/>
  <c r="F266" i="3"/>
  <c r="B278" i="3"/>
  <c r="M252" i="3"/>
  <c r="C303" i="3"/>
  <c r="L323" i="3"/>
  <c r="O300" i="3"/>
  <c r="R261" i="3"/>
  <c r="E265" i="3"/>
  <c r="G324" i="3"/>
  <c r="K296" i="3"/>
  <c r="E289" i="3"/>
  <c r="H294" i="3"/>
  <c r="F263" i="3"/>
  <c r="B285" i="3"/>
  <c r="M321" i="3"/>
  <c r="Q284" i="3"/>
  <c r="C323" i="3"/>
  <c r="P311" i="3"/>
  <c r="R272" i="3"/>
  <c r="N276" i="3"/>
  <c r="D277" i="3"/>
  <c r="E312" i="3"/>
  <c r="O266" i="3"/>
  <c r="P272" i="3"/>
  <c r="N312" i="3"/>
  <c r="O279" i="3"/>
  <c r="L309" i="3"/>
  <c r="F317" i="3"/>
  <c r="B283" i="3"/>
  <c r="E305" i="3"/>
  <c r="P288" i="3"/>
  <c r="F275" i="3"/>
  <c r="I273" i="3"/>
  <c r="E288" i="3"/>
  <c r="R254" i="3"/>
  <c r="I264" i="3"/>
  <c r="R322" i="3"/>
  <c r="M313" i="3"/>
  <c r="E316" i="3"/>
  <c r="F319" i="3"/>
  <c r="R291" i="3"/>
  <c r="D309" i="3"/>
  <c r="R262" i="3"/>
  <c r="F302" i="3"/>
  <c r="E326" i="3"/>
  <c r="Q265" i="3"/>
  <c r="I318" i="3"/>
  <c r="N266" i="3"/>
  <c r="L327" i="3"/>
  <c r="G315" i="3"/>
  <c r="N267" i="3"/>
  <c r="Q288" i="3"/>
  <c r="L324" i="3"/>
  <c r="F308" i="3"/>
  <c r="K273" i="3"/>
  <c r="E271" i="3"/>
  <c r="O294" i="3"/>
  <c r="O267" i="3"/>
  <c r="M305" i="3"/>
  <c r="K279" i="3"/>
  <c r="G303" i="3"/>
  <c r="P261" i="3"/>
  <c r="M256" i="3"/>
  <c r="B276" i="3"/>
  <c r="C316" i="3"/>
  <c r="N319" i="3"/>
  <c r="N321" i="3"/>
  <c r="K278" i="3"/>
  <c r="K268" i="3"/>
  <c r="H304" i="3"/>
  <c r="I284" i="3"/>
  <c r="D319" i="3"/>
  <c r="I321" i="3"/>
  <c r="Q277" i="3"/>
  <c r="E278" i="3"/>
  <c r="R273" i="3"/>
  <c r="E252" i="3"/>
  <c r="M265" i="3"/>
  <c r="K263" i="3"/>
  <c r="B277" i="3"/>
  <c r="R265" i="3"/>
  <c r="K317" i="3"/>
  <c r="D302" i="3"/>
  <c r="Q271" i="3"/>
  <c r="D280" i="3"/>
  <c r="H311" i="3"/>
  <c r="F288" i="3"/>
  <c r="H274" i="3"/>
  <c r="N269" i="3"/>
  <c r="I293" i="3"/>
  <c r="I298" i="3"/>
  <c r="C310" i="3"/>
  <c r="G261" i="3"/>
  <c r="C282" i="3"/>
  <c r="K276" i="3"/>
  <c r="K299" i="3"/>
  <c r="L277" i="3"/>
  <c r="H282" i="3"/>
  <c r="H277" i="3"/>
  <c r="D283" i="3"/>
  <c r="F283" i="3"/>
  <c r="M310" i="3"/>
  <c r="H320" i="3"/>
  <c r="H271" i="3"/>
  <c r="F316" i="3"/>
  <c r="O256" i="3"/>
  <c r="Q313" i="3"/>
  <c r="L290" i="3"/>
  <c r="C271" i="3"/>
  <c r="E272" i="3"/>
  <c r="E311" i="3"/>
  <c r="Q300" i="3"/>
  <c r="E302" i="3"/>
  <c r="I269" i="3"/>
  <c r="K277" i="3"/>
  <c r="P267" i="3"/>
  <c r="B287" i="3"/>
  <c r="N252" i="3"/>
  <c r="P269" i="3"/>
  <c r="P293" i="3"/>
  <c r="B267" i="3"/>
  <c r="O272" i="3"/>
  <c r="I280" i="3"/>
  <c r="I287" i="3"/>
  <c r="P287" i="3"/>
  <c r="H298" i="3"/>
  <c r="I299" i="3"/>
  <c r="M259" i="3"/>
  <c r="N293" i="3"/>
  <c r="D263" i="3"/>
  <c r="I303" i="3"/>
  <c r="B284" i="3"/>
  <c r="B323" i="3"/>
  <c r="L302" i="3"/>
  <c r="E303" i="3"/>
  <c r="E309" i="3"/>
  <c r="M255" i="3"/>
  <c r="E325" i="3"/>
  <c r="F326" i="3"/>
  <c r="B292" i="3"/>
  <c r="M287" i="3"/>
  <c r="I292" i="3"/>
  <c r="O255" i="3"/>
  <c r="D269" i="3"/>
  <c r="G290" i="3"/>
  <c r="M288" i="3"/>
  <c r="P309" i="3"/>
  <c r="C272" i="3"/>
  <c r="M254" i="3"/>
  <c r="L262" i="3"/>
  <c r="L259" i="3"/>
  <c r="E290" i="3"/>
  <c r="L257" i="3"/>
  <c r="K315" i="3"/>
  <c r="G312" i="3"/>
  <c r="F269" i="3"/>
  <c r="B316" i="3"/>
  <c r="P260" i="3"/>
  <c r="M267" i="3"/>
  <c r="C293" i="3"/>
  <c r="P318" i="3"/>
  <c r="I323" i="3"/>
  <c r="R324" i="3"/>
  <c r="R317" i="3"/>
  <c r="R304" i="3"/>
  <c r="B304" i="3"/>
  <c r="C255" i="3"/>
  <c r="O324" i="3"/>
  <c r="N273" i="3"/>
  <c r="G260" i="3"/>
  <c r="F280" i="3"/>
  <c r="P323" i="3"/>
  <c r="O318" i="3"/>
  <c r="M278" i="3"/>
  <c r="N260" i="3"/>
  <c r="B319" i="3"/>
  <c r="D299" i="3"/>
  <c r="H288" i="3"/>
  <c r="P284" i="3"/>
  <c r="G268" i="3"/>
  <c r="K256" i="3"/>
  <c r="R326" i="3"/>
  <c r="P292" i="3"/>
  <c r="N256" i="3"/>
  <c r="N264" i="3"/>
  <c r="M325" i="3"/>
  <c r="L273" i="3"/>
  <c r="K303" i="3"/>
  <c r="K313" i="3"/>
  <c r="M315" i="3"/>
  <c r="P255" i="3"/>
  <c r="I326" i="3"/>
  <c r="P253" i="3"/>
  <c r="C287" i="3"/>
  <c r="M283" i="3"/>
  <c r="H287" i="3"/>
  <c r="F310" i="3"/>
  <c r="O273" i="3"/>
  <c r="E267" i="3"/>
  <c r="B274" i="3"/>
  <c r="D266" i="3"/>
  <c r="G318" i="3"/>
  <c r="L314" i="3"/>
  <c r="H263" i="3"/>
  <c r="C265" i="3"/>
  <c r="R306" i="3"/>
  <c r="N255" i="3"/>
  <c r="C275" i="3"/>
  <c r="O264" i="3"/>
  <c r="B308" i="3"/>
  <c r="N299" i="3"/>
  <c r="R327" i="3"/>
  <c r="H265" i="3"/>
  <c r="M303" i="3"/>
  <c r="N311" i="3"/>
  <c r="M258" i="3"/>
  <c r="N270" i="3"/>
  <c r="E321" i="3"/>
  <c r="G295" i="3"/>
  <c r="O291" i="3"/>
  <c r="K270" i="3"/>
  <c r="B318" i="3"/>
  <c r="D273" i="3"/>
  <c r="I272" i="3"/>
  <c r="K255" i="3"/>
  <c r="H299" i="3"/>
  <c r="K293" i="3"/>
  <c r="R309" i="3"/>
  <c r="D258" i="3"/>
  <c r="O278" i="3"/>
  <c r="H275" i="3"/>
  <c r="E307" i="3"/>
  <c r="H308" i="3"/>
  <c r="F313" i="3"/>
  <c r="P279" i="3"/>
  <c r="G319" i="3"/>
  <c r="C284" i="3"/>
  <c r="C321" i="3"/>
  <c r="M270" i="3"/>
  <c r="L264" i="3"/>
  <c r="K282" i="3"/>
  <c r="G317" i="3"/>
  <c r="O319" i="3"/>
  <c r="L266" i="3"/>
  <c r="E282" i="3"/>
  <c r="Q326" i="3"/>
  <c r="D253" i="3"/>
  <c r="C269" i="3"/>
  <c r="D294" i="3"/>
  <c r="G272" i="3"/>
  <c r="L279" i="3"/>
  <c r="B297" i="3"/>
  <c r="I296" i="3"/>
  <c r="G252" i="3"/>
  <c r="N272" i="3"/>
  <c r="D255" i="3"/>
  <c r="R287" i="3"/>
  <c r="D291" i="3"/>
  <c r="H326" i="3"/>
  <c r="B295" i="3"/>
  <c r="G253" i="3"/>
  <c r="F261" i="3"/>
  <c r="F282" i="3"/>
  <c r="G269" i="3"/>
  <c r="D270" i="3"/>
  <c r="L282" i="3"/>
  <c r="K308" i="3"/>
  <c r="Q281" i="3"/>
  <c r="Q296" i="3"/>
  <c r="R302" i="3"/>
  <c r="D295" i="3"/>
  <c r="B265" i="3"/>
  <c r="C258" i="3"/>
  <c r="Q317" i="3"/>
  <c r="G310" i="3"/>
  <c r="Q290" i="3"/>
  <c r="M271" i="3"/>
  <c r="P280" i="3"/>
  <c r="I279" i="3"/>
  <c r="F309" i="3"/>
  <c r="E306" i="3"/>
  <c r="B261" i="3"/>
  <c r="D286" i="3"/>
  <c r="H264" i="3"/>
  <c r="C276" i="3"/>
  <c r="E268" i="3"/>
  <c r="L307" i="3"/>
  <c r="N301" i="3"/>
  <c r="Q293" i="3"/>
  <c r="D268" i="3"/>
  <c r="L286" i="3"/>
  <c r="I254" i="3"/>
  <c r="I271" i="3"/>
  <c r="R290" i="3"/>
  <c r="I256" i="3"/>
  <c r="C257" i="3"/>
  <c r="G255" i="3"/>
  <c r="D321" i="3"/>
  <c r="P282" i="3"/>
  <c r="Q268" i="3"/>
  <c r="E263" i="3"/>
  <c r="P320" i="3"/>
  <c r="R311" i="3"/>
  <c r="K265" i="3"/>
  <c r="Q264" i="3"/>
  <c r="C312" i="3"/>
  <c r="C268" i="3"/>
  <c r="G316" i="3"/>
  <c r="L295" i="3"/>
  <c r="K291" i="3"/>
  <c r="N310" i="3"/>
  <c r="K316" i="3"/>
  <c r="Q295" i="3"/>
  <c r="F322" i="3"/>
  <c r="M290" i="3"/>
  <c r="I295" i="3"/>
  <c r="Q278" i="3"/>
  <c r="O259" i="3"/>
  <c r="K280" i="3"/>
  <c r="Q301" i="3"/>
  <c r="I266" i="3"/>
  <c r="P278" i="3"/>
  <c r="C256" i="3"/>
  <c r="O281" i="3"/>
  <c r="B294" i="3"/>
  <c r="K300" i="3"/>
  <c r="H301" i="3"/>
  <c r="K272" i="3"/>
  <c r="C306" i="3"/>
  <c r="E313" i="3"/>
  <c r="D281" i="3"/>
  <c r="F285" i="3"/>
  <c r="H293" i="3"/>
  <c r="F296" i="3"/>
  <c r="O322" i="3"/>
  <c r="N290" i="3"/>
  <c r="N295" i="3"/>
  <c r="D323" i="3"/>
  <c r="K309" i="3"/>
  <c r="P285" i="3"/>
  <c r="Q325" i="3"/>
  <c r="L281" i="3"/>
  <c r="F256" i="3"/>
  <c r="K275" i="3"/>
  <c r="H278" i="3"/>
  <c r="R274" i="3"/>
  <c r="R312" i="3"/>
  <c r="M322" i="3"/>
  <c r="C291" i="3"/>
  <c r="R299" i="3"/>
  <c r="P263" i="3"/>
  <c r="F304" i="3"/>
  <c r="D307" i="3"/>
  <c r="D271" i="3"/>
  <c r="H270" i="3"/>
  <c r="D318" i="3"/>
  <c r="D326" i="3"/>
  <c r="C264" i="3"/>
  <c r="N289" i="3"/>
  <c r="K269" i="3"/>
  <c r="E295" i="3"/>
  <c r="D322" i="3"/>
  <c r="K254" i="3"/>
  <c r="D313" i="3"/>
  <c r="L285" i="3"/>
  <c r="K323" i="3"/>
  <c r="K326" i="3"/>
  <c r="M309" i="3"/>
  <c r="O290" i="3"/>
  <c r="C318" i="3"/>
  <c r="C270" i="3"/>
  <c r="M306" i="3"/>
  <c r="F298" i="3"/>
  <c r="F321" i="3"/>
  <c r="L289" i="3"/>
  <c r="H321" i="3"/>
  <c r="H325" i="3"/>
  <c r="M280" i="3"/>
  <c r="K321" i="3"/>
  <c r="G271" i="3"/>
  <c r="C313" i="3"/>
  <c r="Q279" i="3"/>
  <c r="G257" i="3"/>
  <c r="M320" i="3"/>
  <c r="H314" i="3"/>
  <c r="M263" i="3"/>
  <c r="F312" i="3"/>
  <c r="H261" i="3"/>
  <c r="R305" i="3"/>
  <c r="E285" i="3"/>
  <c r="C311" i="3"/>
  <c r="I262" i="3"/>
  <c r="G308" i="3"/>
  <c r="N296" i="3"/>
  <c r="H318" i="3"/>
  <c r="M299" i="3"/>
  <c r="P308" i="3"/>
  <c r="E266" i="3"/>
  <c r="L267" i="3"/>
  <c r="M261" i="3"/>
  <c r="N254" i="3"/>
  <c r="C304" i="3"/>
  <c r="B312" i="3"/>
  <c r="I302" i="3"/>
  <c r="G305" i="3"/>
  <c r="P277" i="3"/>
  <c r="K286" i="3"/>
  <c r="H295" i="3"/>
  <c r="I289" i="3"/>
  <c r="M311" i="3"/>
  <c r="M314" i="3"/>
  <c r="H279" i="3"/>
  <c r="R255" i="3"/>
  <c r="Q276" i="3"/>
  <c r="K290" i="3"/>
  <c r="B280" i="3"/>
  <c r="B303" i="3"/>
  <c r="H291" i="3"/>
  <c r="Q294" i="3"/>
  <c r="F268" i="3"/>
  <c r="K325" i="3"/>
  <c r="N315" i="3"/>
  <c r="M277" i="3"/>
  <c r="B320" i="3"/>
  <c r="N288" i="3"/>
  <c r="I282" i="3"/>
  <c r="R260" i="3"/>
  <c r="E273" i="3"/>
  <c r="E300" i="3"/>
  <c r="G277" i="3"/>
  <c r="C286" i="3"/>
  <c r="H317" i="3"/>
  <c r="L284" i="3"/>
  <c r="O295" i="3"/>
  <c r="O253" i="3"/>
  <c r="C285" i="3"/>
  <c r="B275" i="3"/>
  <c r="O257" i="3"/>
  <c r="M319" i="3"/>
  <c r="Q306" i="3"/>
  <c r="K312" i="3"/>
  <c r="O314" i="3"/>
  <c r="Q292" i="3"/>
  <c r="P305" i="3"/>
  <c r="E286" i="3"/>
  <c r="O274" i="3"/>
  <c r="O302" i="3"/>
  <c r="K287" i="3"/>
  <c r="O263" i="3"/>
  <c r="I286" i="3"/>
  <c r="N320" i="3"/>
  <c r="L293" i="3"/>
  <c r="B293" i="3"/>
  <c r="L308" i="3"/>
  <c r="H256" i="3"/>
  <c r="P314" i="3"/>
  <c r="B301" i="3"/>
  <c r="R298" i="3"/>
  <c r="C295" i="3"/>
  <c r="F297" i="3"/>
  <c r="B325" i="3"/>
  <c r="G259" i="3"/>
  <c r="Q305" i="3"/>
  <c r="N259" i="3"/>
  <c r="D259" i="3"/>
  <c r="F301" i="3"/>
  <c r="F272" i="3"/>
  <c r="O271" i="3"/>
  <c r="K311" i="3"/>
  <c r="N313" i="3"/>
  <c r="H307" i="3"/>
  <c r="L298" i="3"/>
  <c r="H260" i="3"/>
  <c r="B302" i="3"/>
  <c r="G278" i="3"/>
  <c r="C267" i="3"/>
  <c r="R319" i="3"/>
  <c r="F257" i="3"/>
  <c r="R314" i="3"/>
  <c r="M262" i="3"/>
  <c r="G279" i="3"/>
  <c r="C279" i="3"/>
  <c r="M324" i="3"/>
  <c r="Q254" i="3"/>
  <c r="B309" i="3"/>
  <c r="P252" i="3"/>
  <c r="P266" i="3"/>
  <c r="G289" i="3"/>
  <c r="L320" i="3"/>
  <c r="E269" i="3"/>
  <c r="H297" i="3"/>
  <c r="Q311" i="3"/>
  <c r="C252" i="3"/>
  <c r="O270" i="3"/>
  <c r="G299" i="3"/>
  <c r="D324" i="3"/>
  <c r="D292" i="3"/>
  <c r="L271" i="3"/>
  <c r="D317" i="3"/>
  <c r="R323" i="3"/>
  <c r="B279" i="3"/>
  <c r="L299" i="3"/>
  <c r="L291" i="3"/>
  <c r="I275" i="3"/>
  <c r="Q310" i="3"/>
  <c r="D285" i="3"/>
  <c r="N287" i="3"/>
  <c r="O285" i="3"/>
  <c r="Q289" i="3"/>
  <c r="I306" i="3"/>
  <c r="L319" i="3"/>
  <c r="L292" i="3"/>
  <c r="H290" i="3"/>
  <c r="K305" i="3"/>
  <c r="I253" i="3"/>
  <c r="M282" i="3"/>
  <c r="Q282" i="3"/>
  <c r="C308" i="3"/>
  <c r="H276" i="3"/>
  <c r="F258" i="3" l="1"/>
  <c r="O258" i="3"/>
  <c r="G258" i="3"/>
  <c r="L49" i="2"/>
  <c r="L52" i="2"/>
  <c r="E18" i="2"/>
  <c r="L45" i="2"/>
  <c r="C45" i="2"/>
  <c r="L50" i="2"/>
  <c r="C54" i="2"/>
  <c r="E17" i="2"/>
  <c r="C47" i="2"/>
  <c r="L48" i="2"/>
  <c r="L53" i="2"/>
  <c r="L46" i="2"/>
  <c r="L51" i="2"/>
  <c r="L16" i="2"/>
  <c r="I258" i="3"/>
  <c r="C51" i="2"/>
  <c r="P258" i="3"/>
  <c r="R258" i="3"/>
  <c r="N258" i="3"/>
  <c r="L54" i="2"/>
  <c r="C50" i="2"/>
  <c r="C46" i="2"/>
  <c r="C48" i="2"/>
  <c r="E258" i="3"/>
  <c r="L18" i="2"/>
  <c r="L17" i="2"/>
  <c r="E16" i="2"/>
  <c r="C52" i="2"/>
  <c r="C49" i="2"/>
  <c r="L47" i="2"/>
  <c r="Q258" i="3"/>
  <c r="C53" i="2"/>
  <c r="H258" i="3"/>
  <c r="I50" i="2" l="1"/>
  <c r="G50" i="2"/>
  <c r="F50" i="2"/>
  <c r="J50" i="2"/>
  <c r="H50" i="2"/>
  <c r="F52" i="2"/>
  <c r="J52" i="2"/>
  <c r="H52" i="2"/>
  <c r="I52" i="2"/>
  <c r="G52" i="2"/>
  <c r="Q46" i="2"/>
  <c r="R46" i="2"/>
  <c r="S46" i="2"/>
  <c r="O46" i="2"/>
  <c r="P46" i="2"/>
  <c r="Q45" i="2"/>
  <c r="O45" i="2"/>
  <c r="P45" i="2"/>
  <c r="S45" i="2"/>
  <c r="R45" i="2"/>
  <c r="O51" i="2"/>
  <c r="Q51" i="2"/>
  <c r="S51" i="2"/>
  <c r="R51" i="2"/>
  <c r="P51" i="2"/>
  <c r="R54" i="2"/>
  <c r="S54" i="2"/>
  <c r="Q54" i="2"/>
  <c r="P54" i="2"/>
  <c r="O54" i="2"/>
  <c r="S53" i="2"/>
  <c r="Q53" i="2"/>
  <c r="P53" i="2"/>
  <c r="R53" i="2"/>
  <c r="O53" i="2"/>
  <c r="R48" i="2"/>
  <c r="P48" i="2"/>
  <c r="O48" i="2"/>
  <c r="S48" i="2"/>
  <c r="Q48" i="2"/>
  <c r="O52" i="2"/>
  <c r="P52" i="2"/>
  <c r="S52" i="2"/>
  <c r="R52" i="2"/>
  <c r="Q52" i="2"/>
  <c r="G49" i="2"/>
  <c r="J49" i="2"/>
  <c r="F49" i="2"/>
  <c r="I49" i="2"/>
  <c r="H49" i="2"/>
  <c r="F47" i="2"/>
  <c r="J47" i="2"/>
  <c r="G47" i="2"/>
  <c r="I47" i="2"/>
  <c r="H47" i="2"/>
  <c r="O49" i="2"/>
  <c r="R49" i="2"/>
  <c r="S49" i="2"/>
  <c r="P49" i="2"/>
  <c r="Q49" i="2"/>
  <c r="I45" i="2"/>
  <c r="F45" i="2"/>
  <c r="H45" i="2"/>
  <c r="G45" i="2"/>
  <c r="J45" i="2"/>
  <c r="J53" i="2"/>
  <c r="H53" i="2"/>
  <c r="F53" i="2"/>
  <c r="I53" i="2"/>
  <c r="G53" i="2"/>
  <c r="F51" i="2"/>
  <c r="H51" i="2"/>
  <c r="I51" i="2"/>
  <c r="J51" i="2"/>
  <c r="G51" i="2"/>
  <c r="F48" i="2"/>
  <c r="J48" i="2"/>
  <c r="G48" i="2"/>
  <c r="I48" i="2"/>
  <c r="H48" i="2"/>
  <c r="H54" i="2"/>
  <c r="J54" i="2"/>
  <c r="I54" i="2"/>
  <c r="F54" i="2"/>
  <c r="G54" i="2"/>
  <c r="O47" i="2"/>
  <c r="Q47" i="2"/>
  <c r="S47" i="2"/>
  <c r="P47" i="2"/>
  <c r="R47" i="2"/>
  <c r="H46" i="2"/>
  <c r="J46" i="2"/>
  <c r="I46" i="2"/>
  <c r="F46" i="2"/>
  <c r="G46" i="2"/>
  <c r="S50" i="2"/>
  <c r="R50" i="2"/>
  <c r="O50" i="2"/>
  <c r="Q50" i="2"/>
  <c r="P50" i="2"/>
</calcChain>
</file>

<file path=xl/comments1.xml><?xml version="1.0" encoding="utf-8"?>
<comments xmlns="http://schemas.openxmlformats.org/spreadsheetml/2006/main">
  <authors>
    <author>Upasana Yadav</author>
    <author>Paresh Chhajed</author>
  </authors>
  <commentList>
    <comment ref="I16" authorId="0" shapeId="0">
      <text>
        <r>
          <rPr>
            <b/>
            <sz val="9"/>
            <color indexed="81"/>
            <rFont val="Tahoma"/>
            <family val="2"/>
          </rPr>
          <t>Upasana Yadav:</t>
        </r>
        <r>
          <rPr>
            <sz val="9"/>
            <color indexed="81"/>
            <rFont val="Tahoma"/>
            <family val="2"/>
          </rPr>
          <t xml:space="preserve">
change % from 4 to 100…. Need to check issues in PIP model</t>
        </r>
      </text>
    </comment>
    <comment ref="I258" authorId="1" shapeId="0">
      <text>
        <r>
          <rPr>
            <b/>
            <sz val="9"/>
            <color indexed="81"/>
            <rFont val="Tahoma"/>
            <family val="2"/>
          </rPr>
          <t>Paresh Chhajed:</t>
        </r>
        <r>
          <rPr>
            <sz val="9"/>
            <color indexed="81"/>
            <rFont val="Tahoma"/>
            <family val="2"/>
          </rPr>
          <t xml:space="preserve">
Edited by paresh</t>
        </r>
      </text>
    </comment>
  </commentList>
</comments>
</file>

<file path=xl/sharedStrings.xml><?xml version="1.0" encoding="utf-8"?>
<sst xmlns="http://schemas.openxmlformats.org/spreadsheetml/2006/main" count="1646" uniqueCount="311">
  <si>
    <t>Capex</t>
  </si>
  <si>
    <t>Yr 1</t>
  </si>
  <si>
    <t>Yr 2</t>
  </si>
  <si>
    <t>Yr 3</t>
  </si>
  <si>
    <t>Yr 4</t>
  </si>
  <si>
    <t>Yr 5</t>
  </si>
  <si>
    <t>O&amp;M</t>
  </si>
  <si>
    <t>Rev</t>
  </si>
  <si>
    <t>Phasing</t>
  </si>
  <si>
    <t>Total</t>
  </si>
  <si>
    <t>Capex Plan</t>
  </si>
  <si>
    <t>OpEX Plan</t>
  </si>
  <si>
    <t>Coverage of households with improved sanitation facility in city</t>
  </si>
  <si>
    <t>Opex</t>
  </si>
  <si>
    <t>Base yr</t>
  </si>
  <si>
    <t>Already approved CapIn</t>
  </si>
  <si>
    <t>Grant-in-aids</t>
  </si>
  <si>
    <t xml:space="preserve">Public contributions </t>
  </si>
  <si>
    <t>Internal fund transfers</t>
  </si>
  <si>
    <t>Borrowings</t>
  </si>
  <si>
    <t>Property tax demand</t>
  </si>
  <si>
    <t>Water supply demand</t>
  </si>
  <si>
    <t>Wastewater demand</t>
  </si>
  <si>
    <t>Solid waste demand</t>
  </si>
  <si>
    <t>Total demand/household/annum</t>
  </si>
  <si>
    <t>WSS rev inc</t>
  </si>
  <si>
    <t>Rev from PIP</t>
  </si>
  <si>
    <t>Tariff revision</t>
  </si>
  <si>
    <t>Non-WSS transfer</t>
  </si>
  <si>
    <t>Tariff</t>
  </si>
  <si>
    <t>Option 1</t>
  </si>
  <si>
    <t>Option 2</t>
  </si>
  <si>
    <t/>
  </si>
  <si>
    <t>Scenario name</t>
  </si>
  <si>
    <t>Grants</t>
  </si>
  <si>
    <t>Construct new individual toilets</t>
  </si>
  <si>
    <t>CAPITAL EXPENDITURE</t>
  </si>
  <si>
    <t>OPERATING EXPENSES</t>
  </si>
  <si>
    <t>PHASING,CAPITAL EXPENDITURE,OPERATING EXPENSES</t>
  </si>
  <si>
    <t>CapEx</t>
  </si>
  <si>
    <t>Revenue</t>
  </si>
  <si>
    <t xml:space="preserve">Summary of Action plan </t>
  </si>
  <si>
    <t>PHASING OF ACTIONS</t>
  </si>
  <si>
    <t xml:space="preserve">  _____________________Sanitation options for comparison  _______________________</t>
  </si>
  <si>
    <t>All figures are in Rs. Lakhs</t>
  </si>
  <si>
    <t xml:space="preserve">Toilet </t>
  </si>
  <si>
    <t>Toilet</t>
  </si>
  <si>
    <t>Class B</t>
  </si>
  <si>
    <t>Individual + Group toilets</t>
  </si>
  <si>
    <t>Improve collection efficiency of water supply charges and taxes</t>
  </si>
  <si>
    <t>Improve condition of existing individual toilets by providing safe sanitation disposal system</t>
  </si>
  <si>
    <t>Refurbishment of exisiting septic tanks in city</t>
  </si>
  <si>
    <t>Construct new public toilet blocks</t>
  </si>
  <si>
    <t>Increase septage collection with existing suction emptier trucks</t>
  </si>
  <si>
    <t xml:space="preserve">Provide soak pits for wastewater disposal </t>
  </si>
  <si>
    <t>Procure new suction emptier trucks</t>
  </si>
  <si>
    <t>Construct/augment fecal sludge treatment plant</t>
  </si>
  <si>
    <t>OpEx</t>
  </si>
  <si>
    <t>Expand or lay new sewerage network for wastewater conveyance</t>
  </si>
  <si>
    <t xml:space="preserve">Construct/augment sewage treatment plant </t>
  </si>
  <si>
    <t>Improve condition of existing Community toilets</t>
  </si>
  <si>
    <t>Construct new group toilets</t>
  </si>
  <si>
    <t>Construct new community toilet blocks</t>
  </si>
  <si>
    <t>Lay new settled sewer for wastewater conveyance</t>
  </si>
  <si>
    <t xml:space="preserve">Construct/augment treatment plant for effluent and sullage </t>
  </si>
  <si>
    <t>Action Long Name</t>
  </si>
  <si>
    <t>Action Shortname</t>
  </si>
  <si>
    <t xml:space="preserve">Household survey to assess water supply services </t>
  </si>
  <si>
    <t>Computerise water supply records</t>
  </si>
  <si>
    <t>Process improvement for new water supply connection applications</t>
  </si>
  <si>
    <t>Policy for providing individual water connections in slums</t>
  </si>
  <si>
    <t>Regularise unauthorised water supply connections</t>
  </si>
  <si>
    <t>Increase connections using existing water supply distribution network</t>
  </si>
  <si>
    <t>Convert stand posts/public taps into group connections</t>
  </si>
  <si>
    <t>Lay new water supply distribution network</t>
  </si>
  <si>
    <t>Lay internal infrastructure of water supply lines in slums</t>
  </si>
  <si>
    <t>Improve water supply quality surveillance</t>
  </si>
  <si>
    <t>Increase continuity of water supply services</t>
  </si>
  <si>
    <t>Repair existing water treatment plant to improve water quality</t>
  </si>
  <si>
    <t>Treatment of untreated supply ground water</t>
  </si>
  <si>
    <t>Augment water supply - Own surface water</t>
  </si>
  <si>
    <t>Augment water supply - Ground water</t>
  </si>
  <si>
    <t xml:space="preserve">Augment water supply - Buy additional treated bulk water </t>
  </si>
  <si>
    <t xml:space="preserve">Augment water supply - Buy additional raw bulk water </t>
  </si>
  <si>
    <t>Expand/replace water supply transmission network</t>
  </si>
  <si>
    <t>Construct/augment water treatment plant</t>
  </si>
  <si>
    <t>Construct/augment water storage capacity</t>
  </si>
  <si>
    <t>Conduct water audit</t>
  </si>
  <si>
    <t>Conduct energy audit</t>
  </si>
  <si>
    <t>Install bulk flow meters</t>
  </si>
  <si>
    <t>Map water supply and wastewater network</t>
  </si>
  <si>
    <t>Conduct Hydraulic modelling</t>
  </si>
  <si>
    <t>Conduct Utilities survey (asset mapping)</t>
  </si>
  <si>
    <t>Improve processes for regular checking of water losses</t>
  </si>
  <si>
    <t>Policy to introduce universal consumer meters</t>
  </si>
  <si>
    <t>Improve processes for management of consumer complaints</t>
  </si>
  <si>
    <t>Reduce losses in trunk main transmission network</t>
  </si>
  <si>
    <t>Reduce losses at water treatment plant</t>
  </si>
  <si>
    <t>Reduce losses in treated water transmission network</t>
  </si>
  <si>
    <t>Refurbishment of water storage reservoirs</t>
  </si>
  <si>
    <t>Improvement in water supply distribution network</t>
  </si>
  <si>
    <t>Plugging of leakages at valves</t>
  </si>
  <si>
    <t>Replacement of service line connections</t>
  </si>
  <si>
    <t>Reduce free water supply</t>
  </si>
  <si>
    <t>Repair non-functional metered water supply connections</t>
  </si>
  <si>
    <t>Improve consumer grievance redressal system</t>
  </si>
  <si>
    <t>Metering of consumer water supply connections</t>
  </si>
  <si>
    <t>Improve billing and collection of water supply bills</t>
  </si>
  <si>
    <t>Replace pumping machinery</t>
  </si>
  <si>
    <t>Other measures to optimise power and energy expenses</t>
  </si>
  <si>
    <t>Household survey to assess wastewater services</t>
  </si>
  <si>
    <t>Surveys and monitoring of open defecation sites</t>
  </si>
  <si>
    <t>Computerise wastewater records</t>
  </si>
  <si>
    <t>Policy for providing sanitation services in slums</t>
  </si>
  <si>
    <t>Improve condition of existing Public toilets</t>
  </si>
  <si>
    <t>Information, education and communication (IEC) campaigns for sanitation awareness</t>
  </si>
  <si>
    <t>Process improvement for new sewerage connection applications</t>
  </si>
  <si>
    <t>Improve processes for regular cleaning of drains and sewers</t>
  </si>
  <si>
    <t xml:space="preserve">Regularise unauthorised sewerage connections </t>
  </si>
  <si>
    <t>Increase connections using existing sewerage network</t>
  </si>
  <si>
    <t>Improve existing sewerage network and plug leakages</t>
  </si>
  <si>
    <t>Increase efficiency of all existing treatment plants</t>
  </si>
  <si>
    <t>Upgrade open surface drains to closed drains for storm water drainage</t>
  </si>
  <si>
    <t>Reduce water logging/flooding in city</t>
  </si>
  <si>
    <t>Construct closed surface drains for storm water drainage</t>
  </si>
  <si>
    <t>Improve wastewater and septage quality surveillance</t>
  </si>
  <si>
    <t>Increase in reuse/recycling of treated wastewater and septage</t>
  </si>
  <si>
    <t>Conduct regular wastewater and septage quality tests at laboratory, if not done</t>
  </si>
  <si>
    <t>Improve billing and collection of wastewater bills</t>
  </si>
  <si>
    <t>Improve collection efficiency of wastewater charges and taxes</t>
  </si>
  <si>
    <t>Interceptor sewer along river</t>
  </si>
  <si>
    <t>Desilting and rehabilitation of drains</t>
  </si>
  <si>
    <t>Household survey to assess solid waste services</t>
  </si>
  <si>
    <t>Computerise solid waste records</t>
  </si>
  <si>
    <t>Prepare management plan to efficiently deploy manpower and resources</t>
  </si>
  <si>
    <t>Procure equipments for street sweeping and drain cleaning</t>
  </si>
  <si>
    <t xml:space="preserve">Procure equipments for door to door solid waste collection (collection bins, ghantagaadis, containerised cycle rickshaw, handcarts etc.) </t>
  </si>
  <si>
    <t>Information, education and communication (IEC) campaign for awareness of solid waste management</t>
  </si>
  <si>
    <t>Employ additional staff on contract for improving solid waste service delivery</t>
  </si>
  <si>
    <t>Engage with private service providers to provide solid waste services</t>
  </si>
  <si>
    <t>Track movement of solid waste transportation vehicles to achieve optimum operational efficiency</t>
  </si>
  <si>
    <t>Improve processes for maintaining daily logs of solid waste across SWM value chain</t>
  </si>
  <si>
    <t>Process for periodic estimation of recyclable material collected by recyclers</t>
  </si>
  <si>
    <t xml:space="preserve">Segregation of collection and transportation of solid waste </t>
  </si>
  <si>
    <t>Improve solid waste collection through secondary storage bins</t>
  </si>
  <si>
    <t>Install litter bins at public places</t>
  </si>
  <si>
    <t>Improve collection efficiency of solid waste with existing vehicles</t>
  </si>
  <si>
    <t>Repair existing solid waste processing plant</t>
  </si>
  <si>
    <t>Procure new vehicles for solid waste collection and transportation</t>
  </si>
  <si>
    <t>Construct new solid waste transfer station</t>
  </si>
  <si>
    <t>Install weigh bridges to quantify solid waste collected and transported</t>
  </si>
  <si>
    <t>Construct new solid waste processing plant</t>
  </si>
  <si>
    <t>Process for allotment of government land for processing and disposal of solid waste</t>
  </si>
  <si>
    <t xml:space="preserve">Process to obtain authorisation from concerned authorities and furnish annual report of compliance </t>
  </si>
  <si>
    <t>Review of operating practices at scientific landfill sites to ensure compliance with MSW Rules 2000</t>
  </si>
  <si>
    <t>Construct sanitary landfill facility for solid waste disposal</t>
  </si>
  <si>
    <t>Closure of existing dumping site in scientific manner as prescribed by MSW Rules 2000</t>
  </si>
  <si>
    <t>Improve billing and collection of solid waste bills</t>
  </si>
  <si>
    <t>Improve collection efficiency of solid waste charges and taxes</t>
  </si>
  <si>
    <t>HH survey for WS services</t>
  </si>
  <si>
    <t>Computerise WS records</t>
  </si>
  <si>
    <t>Process Improvement for new WS connection</t>
  </si>
  <si>
    <t>Policy for individual water connections in slums</t>
  </si>
  <si>
    <t>Regularise unauthorised WS connections</t>
  </si>
  <si>
    <t>Increase connections using existing WS network</t>
  </si>
  <si>
    <t>New WS Network</t>
  </si>
  <si>
    <t>Internal WS infrastructure in slums</t>
  </si>
  <si>
    <t>Improve WS quality surveillance</t>
  </si>
  <si>
    <t>Increase continuity of WS</t>
  </si>
  <si>
    <t>Repair existing WTP</t>
  </si>
  <si>
    <t>Ground water treatment</t>
  </si>
  <si>
    <t>Augment Own surface water</t>
  </si>
  <si>
    <t>Augment Ground water</t>
  </si>
  <si>
    <t xml:space="preserve">Buy additional treated bulk water </t>
  </si>
  <si>
    <t xml:space="preserve">Buy additional raw bulk water </t>
  </si>
  <si>
    <t>Water transmission network</t>
  </si>
  <si>
    <t>Water treatment plant</t>
  </si>
  <si>
    <t>Water audit</t>
  </si>
  <si>
    <t>Energy audit</t>
  </si>
  <si>
    <t>Map water &amp; wastewater network</t>
  </si>
  <si>
    <t>Hydraulic modelling</t>
  </si>
  <si>
    <t>Utilities survey</t>
  </si>
  <si>
    <t>Checking of water losses</t>
  </si>
  <si>
    <t>Universal consumer meters policy</t>
  </si>
  <si>
    <t>Improvement in WS consumer complaints management</t>
  </si>
  <si>
    <t>Reduce losses in truck main transmission network</t>
  </si>
  <si>
    <t>Reduce losses at WTP</t>
  </si>
  <si>
    <t>Refurbishment of storage reservoirs</t>
  </si>
  <si>
    <t>Improvement in distribution network</t>
  </si>
  <si>
    <t xml:space="preserve">Plugging of leakages </t>
  </si>
  <si>
    <t>Repair non-functional metered connections</t>
  </si>
  <si>
    <t>Improve WS consumer grievance redressal system</t>
  </si>
  <si>
    <t>Metering of WS connections</t>
  </si>
  <si>
    <t>Improve billing and collection of WS bills</t>
  </si>
  <si>
    <t>Improve collection efficiency of WS charges</t>
  </si>
  <si>
    <t>Optimise power and energy expenses</t>
  </si>
  <si>
    <t>HH survey for WW services</t>
  </si>
  <si>
    <t>Open Defecation survey</t>
  </si>
  <si>
    <t>Computerise WW records</t>
  </si>
  <si>
    <t>Policy for sanitation in slums</t>
  </si>
  <si>
    <t xml:space="preserve">Improve existing individual toilets </t>
  </si>
  <si>
    <t>Improve existing Community toilets</t>
  </si>
  <si>
    <t>Improve existing Public toilets</t>
  </si>
  <si>
    <t xml:space="preserve">Refurbishment of exisiting septic tanks </t>
  </si>
  <si>
    <t>IEC for sanitation awareness</t>
  </si>
  <si>
    <t>New individual toilets</t>
  </si>
  <si>
    <t>New group toilets</t>
  </si>
  <si>
    <t>New community toilet blocks</t>
  </si>
  <si>
    <t>New public toilet blocks</t>
  </si>
  <si>
    <t>Process Improvement for new WW connection</t>
  </si>
  <si>
    <t>Regular cleaning of drains and sewers</t>
  </si>
  <si>
    <t xml:space="preserve">Regularise unauthorised WW connections </t>
  </si>
  <si>
    <t>Increase connections using existing WW network</t>
  </si>
  <si>
    <t xml:space="preserve">Improve existing WW network </t>
  </si>
  <si>
    <t>Increase septage collection with existing trucks</t>
  </si>
  <si>
    <t>Increase efficiency of all treatment plants</t>
  </si>
  <si>
    <t xml:space="preserve">Upgrade open drains to closed drains for storm water </t>
  </si>
  <si>
    <t>Reduce water logging/flooding</t>
  </si>
  <si>
    <t xml:space="preserve">Soak pits for WW disposal </t>
  </si>
  <si>
    <t>New settled sewer</t>
  </si>
  <si>
    <t>New sewerage network</t>
  </si>
  <si>
    <t>New suction emptier trucks</t>
  </si>
  <si>
    <t>Fecal sludge treatment plant</t>
  </si>
  <si>
    <t xml:space="preserve">Treatment plant for effluent and sullage </t>
  </si>
  <si>
    <t xml:space="preserve">Sewage treatment plant </t>
  </si>
  <si>
    <t>Closed surface drains for storm water drainage</t>
  </si>
  <si>
    <t>Improve WW &amp; septage quality surveillance</t>
  </si>
  <si>
    <t>Improvement in WW consumer complaints management</t>
  </si>
  <si>
    <t>Reuse/recycling of treated WW &amp; septage</t>
  </si>
  <si>
    <t>WW &amp; septage quality tests</t>
  </si>
  <si>
    <t>Improve WW consumer grievance redressal system</t>
  </si>
  <si>
    <t>Improve billing and collection of WW bills</t>
  </si>
  <si>
    <t>Improve collection efficiency of WW charges</t>
  </si>
  <si>
    <t>HH survey for SWM services</t>
  </si>
  <si>
    <t>Computerise SWM records</t>
  </si>
  <si>
    <t>Plan for deployment of manpower &amp; resources</t>
  </si>
  <si>
    <t>Equipments for street sweeping &amp;  drain cleaning</t>
  </si>
  <si>
    <t>Equipments for D2D solid waste collection</t>
  </si>
  <si>
    <t>IEC for SWM awareness</t>
  </si>
  <si>
    <t>Employ additional staff for SWM</t>
  </si>
  <si>
    <t>Engage with PSP for SWM</t>
  </si>
  <si>
    <t xml:space="preserve">Track movement of SW transportation vehicles </t>
  </si>
  <si>
    <t>Maintaining daily logs  across SWM value chain</t>
  </si>
  <si>
    <t xml:space="preserve">Periodic estimation of recyclable material </t>
  </si>
  <si>
    <t xml:space="preserve">Segregation of SW collection &amp; transportation  </t>
  </si>
  <si>
    <t>SW collection through secondary storage bins</t>
  </si>
  <si>
    <t>Litter bins at public places</t>
  </si>
  <si>
    <t>Improve collection efficiency of SW with existing vehicles</t>
  </si>
  <si>
    <t>Repair existing SW processing plant</t>
  </si>
  <si>
    <t>New vehicles for SW collection &amp; transportation</t>
  </si>
  <si>
    <t>New transfer station</t>
  </si>
  <si>
    <t>Weigh bridges</t>
  </si>
  <si>
    <t>New SW processing plant</t>
  </si>
  <si>
    <t>Improvement in SWM consumer complaints management</t>
  </si>
  <si>
    <t>Process for allotment of government land for SWM</t>
  </si>
  <si>
    <t xml:space="preserve">Authorisation from concerned authorities &amp; annual report of compliance </t>
  </si>
  <si>
    <t>Review of operating practices at scientific landfill sites</t>
  </si>
  <si>
    <t>Improve SWM consumer grievance redressal system</t>
  </si>
  <si>
    <t xml:space="preserve">Sanitary landfill facility </t>
  </si>
  <si>
    <t>Improve billing and collection of SWM bills</t>
  </si>
  <si>
    <t>Improve collection efficiency of SWM charges</t>
  </si>
  <si>
    <t>Scenarios</t>
  </si>
  <si>
    <t>Financing Options Dropdown</t>
  </si>
  <si>
    <t>Chartype Dropdown</t>
  </si>
  <si>
    <t>FileName</t>
  </si>
  <si>
    <t>PIP Scenario Name</t>
  </si>
  <si>
    <t>ChartType Selected</t>
  </si>
  <si>
    <t>Create your options by selecting appropriate mode to improve coverage of toilets, wastewater management and financing mechanism</t>
  </si>
  <si>
    <t>Select financing mechanism</t>
  </si>
  <si>
    <t>Conveyance</t>
  </si>
  <si>
    <t>Treatment technology</t>
  </si>
  <si>
    <t>Individual toilets</t>
  </si>
  <si>
    <t>Regulated- 3 yrs</t>
  </si>
  <si>
    <t>SDB</t>
  </si>
  <si>
    <t>Regulated- 5 yrs</t>
  </si>
  <si>
    <t>At Nearby STP</t>
  </si>
  <si>
    <t>Sintex Package treatment Plant</t>
  </si>
  <si>
    <t>Mechanical Dewatering</t>
  </si>
  <si>
    <t>Toilet Options Dropdown</t>
  </si>
  <si>
    <t>Conveyance Options Dropdown</t>
  </si>
  <si>
    <t>Treatment Options Dropdown</t>
  </si>
  <si>
    <t>Control Panel</t>
  </si>
  <si>
    <t>PIP Option 1</t>
  </si>
  <si>
    <t>PIP Option 2</t>
  </si>
  <si>
    <t>Treatment</t>
  </si>
  <si>
    <t>Individual + Group + Community toilets</t>
  </si>
  <si>
    <t>Innovative finance</t>
  </si>
  <si>
    <t xml:space="preserve">Septic tanks cleaned annually in city </t>
  </si>
  <si>
    <t>Adequacy of septage treatment capacity</t>
  </si>
  <si>
    <t>Select Toilet option</t>
  </si>
  <si>
    <t>Select Treatment technology</t>
  </si>
  <si>
    <t>Select Conveyance regime</t>
  </si>
  <si>
    <t>Master biotank</t>
  </si>
  <si>
    <t>Demand Based</t>
  </si>
  <si>
    <t>Self finance</t>
  </si>
  <si>
    <t>Demand based</t>
  </si>
  <si>
    <t>Sintex package treatment plant</t>
  </si>
  <si>
    <t>Regulated-3yrs</t>
  </si>
  <si>
    <t>Mechanical dewatering</t>
  </si>
  <si>
    <t>Self Finance</t>
  </si>
  <si>
    <t>Option</t>
  </si>
  <si>
    <t>Toilet Option 1:</t>
  </si>
  <si>
    <t>Toilet Option 2:</t>
  </si>
  <si>
    <t>Finance Option 1:</t>
  </si>
  <si>
    <t>Finance Option 2:</t>
  </si>
  <si>
    <t>Conveyance Option 1:</t>
  </si>
  <si>
    <t>Conveyance Option 2:</t>
  </si>
  <si>
    <t>Treatment Option 1:</t>
  </si>
  <si>
    <t>Treatment Option 2:</t>
  </si>
  <si>
    <t>Individual + Community toilets</t>
  </si>
  <si>
    <t>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</si>
</sst>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20"/>
      <color theme="6" tint="-0.249977111117893"/>
      <name val="Impact"/>
      <family val="2"/>
    </font>
    <font>
      <sz val="16"/>
      <color theme="6" tint="-0.249977111117893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  <border>
      <left style="thin">
        <color theme="4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/>
      </bottom>
      <diagonal/>
    </border>
    <border>
      <left style="thin">
        <color theme="4" tint="0.79998168889431442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  <border>
      <left style="thin">
        <color theme="5"/>
      </left>
      <right style="thin">
        <color theme="5" tint="0.79998168889431442"/>
      </right>
      <top style="thin">
        <color theme="5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/>
      </right>
      <top style="thin">
        <color theme="5"/>
      </top>
      <bottom style="thin">
        <color theme="5" tint="0.79998168889431442"/>
      </bottom>
      <diagonal/>
    </border>
    <border>
      <left style="thin">
        <color theme="5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/>
      </left>
      <right style="thin">
        <color theme="5" tint="0.79998168889431442"/>
      </right>
      <top style="thin">
        <color theme="5" tint="0.79998168889431442"/>
      </top>
      <bottom style="thin">
        <color theme="5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/>
      </bottom>
      <diagonal/>
    </border>
    <border>
      <left style="thin">
        <color theme="5" tint="0.79998168889431442"/>
      </left>
      <right style="thin">
        <color theme="5"/>
      </right>
      <top style="thin">
        <color theme="5" tint="0.79998168889431442"/>
      </top>
      <bottom style="thin">
        <color theme="5"/>
      </bottom>
      <diagonal/>
    </border>
    <border>
      <left/>
      <right/>
      <top/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/>
      <right style="thick">
        <color theme="6"/>
      </right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/>
      <right style="thick">
        <color theme="6"/>
      </right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/>
      <right style="thick">
        <color theme="6"/>
      </right>
      <top/>
      <bottom style="thick">
        <color theme="6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/>
      </left>
      <right/>
      <top style="thin">
        <color theme="4" tint="0.79998168889431442"/>
      </top>
      <bottom style="thin">
        <color theme="4"/>
      </bottom>
      <diagonal/>
    </border>
    <border>
      <left/>
      <right/>
      <top style="thin">
        <color theme="4" tint="0.79998168889431442"/>
      </top>
      <bottom style="thin">
        <color theme="4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5"/>
      </bottom>
      <diagonal/>
    </border>
    <border>
      <left/>
      <right/>
      <top style="thick">
        <color theme="6"/>
      </top>
      <bottom style="medium">
        <color theme="6"/>
      </bottom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2D05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4">
    <xf numFmtId="0" fontId="0" fillId="0" borderId="0" xfId="0"/>
    <xf numFmtId="165" fontId="0" fillId="0" borderId="0" xfId="1" applyNumberFormat="1" applyFont="1"/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4" xfId="0" applyBorder="1"/>
    <xf numFmtId="0" fontId="2" fillId="0" borderId="3" xfId="0" applyFont="1" applyBorder="1"/>
    <xf numFmtId="0" fontId="0" fillId="0" borderId="5" xfId="0" applyFill="1" applyBorder="1"/>
    <xf numFmtId="0" fontId="4" fillId="0" borderId="0" xfId="0" applyFont="1"/>
    <xf numFmtId="0" fontId="4" fillId="2" borderId="0" xfId="0" applyFont="1" applyFill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164" fontId="0" fillId="0" borderId="0" xfId="1" applyFont="1"/>
    <xf numFmtId="9" fontId="0" fillId="0" borderId="0" xfId="2" applyFont="1" applyBorder="1"/>
    <xf numFmtId="9" fontId="0" fillId="0" borderId="6" xfId="2" applyFont="1" applyBorder="1"/>
    <xf numFmtId="9" fontId="0" fillId="0" borderId="1" xfId="2" applyFont="1" applyBorder="1"/>
    <xf numFmtId="9" fontId="0" fillId="0" borderId="8" xfId="2" applyFont="1" applyBorder="1"/>
    <xf numFmtId="0" fontId="0" fillId="0" borderId="0" xfId="0" applyFill="1" applyBorder="1"/>
    <xf numFmtId="9" fontId="3" fillId="0" borderId="6" xfId="2" applyFont="1" applyBorder="1"/>
    <xf numFmtId="9" fontId="0" fillId="0" borderId="0" xfId="2" applyFont="1"/>
    <xf numFmtId="0" fontId="2" fillId="0" borderId="0" xfId="0" applyFont="1" applyBorder="1"/>
    <xf numFmtId="0" fontId="0" fillId="2" borderId="0" xfId="0" applyFill="1" applyBorder="1"/>
    <xf numFmtId="1" fontId="2" fillId="0" borderId="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0" fillId="0" borderId="0" xfId="0" applyNumberFormat="1" applyBorder="1"/>
    <xf numFmtId="1" fontId="0" fillId="0" borderId="6" xfId="0" applyNumberFormat="1" applyBorder="1"/>
    <xf numFmtId="0" fontId="6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2" fillId="0" borderId="0" xfId="0" applyFont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5" fillId="0" borderId="12" xfId="0" applyFont="1" applyBorder="1"/>
    <xf numFmtId="0" fontId="5" fillId="0" borderId="13" xfId="0" applyFont="1" applyBorder="1"/>
    <xf numFmtId="165" fontId="0" fillId="0" borderId="0" xfId="0" applyNumberFormat="1"/>
    <xf numFmtId="0" fontId="16" fillId="3" borderId="22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9" fillId="6" borderId="0" xfId="0" applyFont="1" applyFill="1"/>
    <xf numFmtId="0" fontId="0" fillId="6" borderId="0" xfId="0" applyFill="1"/>
    <xf numFmtId="0" fontId="24" fillId="5" borderId="15" xfId="0" applyFont="1" applyFill="1" applyBorder="1" applyAlignment="1">
      <alignment horizontal="left" vertical="top"/>
    </xf>
    <xf numFmtId="0" fontId="24" fillId="5" borderId="18" xfId="0" applyFont="1" applyFill="1" applyBorder="1" applyAlignment="1">
      <alignment horizontal="left" vertical="top"/>
    </xf>
    <xf numFmtId="1" fontId="0" fillId="0" borderId="0" xfId="0" applyNumberFormat="1" applyFill="1" applyBorder="1"/>
    <xf numFmtId="0" fontId="9" fillId="5" borderId="0" xfId="0" applyFont="1" applyFill="1" applyBorder="1"/>
    <xf numFmtId="0" fontId="27" fillId="5" borderId="14" xfId="0" applyFont="1" applyFill="1" applyBorder="1" applyAlignment="1">
      <alignment vertical="top"/>
    </xf>
    <xf numFmtId="0" fontId="12" fillId="5" borderId="15" xfId="0" applyFont="1" applyFill="1" applyBorder="1"/>
    <xf numFmtId="0" fontId="13" fillId="5" borderId="0" xfId="0" applyFont="1" applyFill="1" applyBorder="1" applyAlignment="1">
      <alignment vertical="center"/>
    </xf>
    <xf numFmtId="0" fontId="0" fillId="5" borderId="0" xfId="0" applyFill="1" applyBorder="1"/>
    <xf numFmtId="0" fontId="27" fillId="5" borderId="17" xfId="0" applyFont="1" applyFill="1" applyBorder="1" applyAlignment="1">
      <alignment vertical="top"/>
    </xf>
    <xf numFmtId="0" fontId="14" fillId="5" borderId="18" xfId="0" applyFont="1" applyFill="1" applyBorder="1"/>
    <xf numFmtId="0" fontId="15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left" vertical="top"/>
    </xf>
    <xf numFmtId="0" fontId="22" fillId="5" borderId="0" xfId="0" applyFont="1" applyFill="1" applyBorder="1"/>
    <xf numFmtId="0" fontId="0" fillId="5" borderId="41" xfId="0" applyFill="1" applyBorder="1"/>
    <xf numFmtId="0" fontId="23" fillId="5" borderId="43" xfId="0" applyFont="1" applyFill="1" applyBorder="1" applyAlignment="1">
      <alignment horizontal="right"/>
    </xf>
    <xf numFmtId="0" fontId="0" fillId="5" borderId="43" xfId="0" applyFill="1" applyBorder="1"/>
    <xf numFmtId="0" fontId="23" fillId="5" borderId="43" xfId="0" applyFont="1" applyFill="1" applyBorder="1" applyAlignment="1">
      <alignment vertical="center" wrapText="1"/>
    </xf>
    <xf numFmtId="0" fontId="0" fillId="5" borderId="45" xfId="0" applyFill="1" applyBorder="1"/>
    <xf numFmtId="0" fontId="0" fillId="5" borderId="46" xfId="0" applyFill="1" applyBorder="1"/>
    <xf numFmtId="0" fontId="5" fillId="6" borderId="0" xfId="0" applyFont="1" applyFill="1"/>
    <xf numFmtId="0" fontId="5" fillId="6" borderId="0" xfId="0" applyFont="1" applyFill="1" applyBorder="1"/>
    <xf numFmtId="0" fontId="5" fillId="6" borderId="38" xfId="0" applyFont="1" applyFill="1" applyBorder="1"/>
    <xf numFmtId="0" fontId="0" fillId="0" borderId="0" xfId="0" applyAlignment="1">
      <alignment wrapText="1"/>
    </xf>
    <xf numFmtId="0" fontId="5" fillId="6" borderId="0" xfId="0" applyFont="1" applyFill="1" applyProtection="1">
      <protection locked="0"/>
    </xf>
    <xf numFmtId="0" fontId="4" fillId="4" borderId="0" xfId="0" applyFont="1" applyFill="1"/>
    <xf numFmtId="164" fontId="17" fillId="3" borderId="0" xfId="0" applyNumberFormat="1" applyFont="1" applyFill="1" applyBorder="1" applyAlignment="1">
      <alignment horizontal="left" vertical="top" wrapText="1"/>
    </xf>
    <xf numFmtId="165" fontId="17" fillId="3" borderId="0" xfId="1" applyNumberFormat="1" applyFont="1" applyFill="1" applyBorder="1" applyAlignment="1">
      <alignment horizontal="left"/>
    </xf>
    <xf numFmtId="164" fontId="20" fillId="3" borderId="0" xfId="0" applyNumberFormat="1" applyFont="1" applyFill="1" applyBorder="1" applyAlignment="1">
      <alignment horizontal="left" vertical="top" wrapText="1"/>
    </xf>
    <xf numFmtId="165" fontId="18" fillId="3" borderId="0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34" fillId="0" borderId="0" xfId="0" applyFont="1"/>
    <xf numFmtId="0" fontId="35" fillId="0" borderId="0" xfId="0" applyFont="1" applyBorder="1"/>
    <xf numFmtId="0" fontId="35" fillId="0" borderId="13" xfId="0" applyFont="1" applyBorder="1"/>
    <xf numFmtId="0" fontId="0" fillId="0" borderId="42" xfId="0" applyFill="1" applyBorder="1"/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0" fillId="0" borderId="44" xfId="0" applyFill="1" applyBorder="1"/>
    <xf numFmtId="0" fontId="0" fillId="0" borderId="45" xfId="0" applyFill="1" applyBorder="1" applyAlignment="1">
      <alignment horizontal="left"/>
    </xf>
    <xf numFmtId="0" fontId="0" fillId="0" borderId="45" xfId="0" applyFill="1" applyBorder="1"/>
    <xf numFmtId="0" fontId="37" fillId="3" borderId="12" xfId="0" applyFont="1" applyFill="1" applyBorder="1" applyAlignment="1" applyProtection="1">
      <alignment horizontal="left" indent="3"/>
    </xf>
    <xf numFmtId="0" fontId="37" fillId="3" borderId="12" xfId="0" applyFont="1" applyFill="1" applyBorder="1" applyAlignment="1" applyProtection="1">
      <alignment horizontal="left" vertical="center" indent="3"/>
    </xf>
    <xf numFmtId="9" fontId="3" fillId="0" borderId="0" xfId="2" applyFont="1" applyBorder="1"/>
    <xf numFmtId="0" fontId="7" fillId="0" borderId="0" xfId="0" applyFont="1" applyFill="1" applyBorder="1"/>
    <xf numFmtId="0" fontId="4" fillId="2" borderId="0" xfId="0" applyFont="1" applyFill="1" applyBorder="1"/>
    <xf numFmtId="166" fontId="17" fillId="0" borderId="24" xfId="1" applyNumberFormat="1" applyFont="1" applyFill="1" applyBorder="1" applyAlignment="1">
      <alignment horizontal="left"/>
    </xf>
    <xf numFmtId="166" fontId="17" fillId="0" borderId="25" xfId="1" applyNumberFormat="1" applyFont="1" applyFill="1" applyBorder="1" applyAlignment="1">
      <alignment horizontal="left"/>
    </xf>
    <xf numFmtId="166" fontId="17" fillId="0" borderId="26" xfId="1" applyNumberFormat="1" applyFont="1" applyFill="1" applyBorder="1" applyAlignment="1">
      <alignment horizontal="left"/>
    </xf>
    <xf numFmtId="166" fontId="17" fillId="0" borderId="27" xfId="1" applyNumberFormat="1" applyFont="1" applyFill="1" applyBorder="1" applyAlignment="1">
      <alignment horizontal="left"/>
    </xf>
    <xf numFmtId="166" fontId="18" fillId="3" borderId="32" xfId="1" applyNumberFormat="1" applyFont="1" applyFill="1" applyBorder="1" applyAlignment="1">
      <alignment horizontal="center"/>
    </xf>
    <xf numFmtId="166" fontId="18" fillId="3" borderId="33" xfId="1" applyNumberFormat="1" applyFont="1" applyFill="1" applyBorder="1" applyAlignment="1">
      <alignment horizontal="center"/>
    </xf>
    <xf numFmtId="166" fontId="18" fillId="3" borderId="35" xfId="1" applyNumberFormat="1" applyFont="1" applyFill="1" applyBorder="1" applyAlignment="1">
      <alignment horizontal="center"/>
    </xf>
    <xf numFmtId="166" fontId="18" fillId="3" borderId="36" xfId="1" applyNumberFormat="1" applyFont="1" applyFill="1" applyBorder="1" applyAlignment="1">
      <alignment horizontal="center"/>
    </xf>
    <xf numFmtId="166" fontId="0" fillId="0" borderId="0" xfId="0" applyNumberFormat="1" applyBorder="1"/>
    <xf numFmtId="166" fontId="0" fillId="0" borderId="6" xfId="0" applyNumberFormat="1" applyBorder="1"/>
    <xf numFmtId="0" fontId="5" fillId="0" borderId="53" xfId="0" applyFont="1" applyBorder="1"/>
    <xf numFmtId="0" fontId="5" fillId="0" borderId="54" xfId="0" applyFont="1" applyBorder="1"/>
    <xf numFmtId="0" fontId="5" fillId="0" borderId="55" xfId="0" applyFont="1" applyBorder="1"/>
    <xf numFmtId="2" fontId="24" fillId="3" borderId="0" xfId="0" applyNumberFormat="1" applyFont="1" applyFill="1" applyBorder="1" applyAlignment="1">
      <alignment horizontal="left" vertical="top"/>
    </xf>
    <xf numFmtId="2" fontId="24" fillId="3" borderId="37" xfId="0" applyNumberFormat="1" applyFont="1" applyFill="1" applyBorder="1" applyAlignment="1">
      <alignment horizontal="left" vertical="top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0" fillId="5" borderId="39" xfId="0" applyFill="1" applyBorder="1"/>
    <xf numFmtId="0" fontId="0" fillId="0" borderId="43" xfId="0" applyFill="1" applyBorder="1"/>
    <xf numFmtId="0" fontId="0" fillId="0" borderId="46" xfId="0" applyFill="1" applyBorder="1"/>
    <xf numFmtId="0" fontId="9" fillId="5" borderId="39" xfId="0" applyFont="1" applyFill="1" applyBorder="1"/>
    <xf numFmtId="0" fontId="21" fillId="5" borderId="40" xfId="0" applyFont="1" applyFill="1" applyBorder="1"/>
    <xf numFmtId="0" fontId="11" fillId="5" borderId="40" xfId="0" applyFont="1" applyFill="1" applyBorder="1"/>
    <xf numFmtId="0" fontId="26" fillId="5" borderId="40" xfId="0" applyFont="1" applyFill="1" applyBorder="1" applyAlignment="1">
      <alignment horizontal="left" vertical="top"/>
    </xf>
    <xf numFmtId="0" fontId="9" fillId="5" borderId="40" xfId="0" applyFont="1" applyFill="1" applyBorder="1"/>
    <xf numFmtId="0" fontId="22" fillId="5" borderId="40" xfId="0" applyFont="1" applyFill="1" applyBorder="1" applyAlignment="1"/>
    <xf numFmtId="0" fontId="23" fillId="5" borderId="41" xfId="0" applyFont="1" applyFill="1" applyBorder="1" applyAlignment="1">
      <alignment horizontal="right"/>
    </xf>
    <xf numFmtId="0" fontId="9" fillId="5" borderId="42" xfId="0" applyFont="1" applyFill="1" applyBorder="1"/>
    <xf numFmtId="0" fontId="0" fillId="5" borderId="42" xfId="0" applyFill="1" applyBorder="1"/>
    <xf numFmtId="9" fontId="0" fillId="5" borderId="42" xfId="2" applyFont="1" applyFill="1" applyBorder="1"/>
    <xf numFmtId="0" fontId="0" fillId="5" borderId="44" xfId="0" applyFill="1" applyBorder="1"/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9" fontId="0" fillId="7" borderId="8" xfId="2" applyFont="1" applyFill="1" applyBorder="1"/>
    <xf numFmtId="166" fontId="0" fillId="7" borderId="6" xfId="0" applyNumberFormat="1" applyFill="1" applyBorder="1"/>
    <xf numFmtId="9" fontId="0" fillId="7" borderId="1" xfId="2" applyFont="1" applyFill="1" applyBorder="1"/>
    <xf numFmtId="0" fontId="5" fillId="8" borderId="0" xfId="0" applyFont="1" applyFill="1" applyBorder="1"/>
    <xf numFmtId="0" fontId="45" fillId="0" borderId="45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2" fillId="9" borderId="2" xfId="0" applyFont="1" applyFill="1" applyBorder="1"/>
    <xf numFmtId="0" fontId="0" fillId="9" borderId="5" xfId="0" applyFill="1" applyBorder="1"/>
    <xf numFmtId="0" fontId="0" fillId="9" borderId="3" xfId="0" applyFill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7" fillId="5" borderId="58" xfId="0" applyFont="1" applyFill="1" applyBorder="1" applyAlignment="1">
      <alignment vertical="top"/>
    </xf>
    <xf numFmtId="0" fontId="12" fillId="5" borderId="0" xfId="0" applyFont="1" applyFill="1" applyBorder="1"/>
    <xf numFmtId="0" fontId="24" fillId="5" borderId="0" xfId="0" applyFont="1" applyFill="1" applyBorder="1" applyAlignment="1">
      <alignment horizontal="left" vertical="top"/>
    </xf>
    <xf numFmtId="0" fontId="5" fillId="0" borderId="60" xfId="0" applyFont="1" applyBorder="1"/>
    <xf numFmtId="0" fontId="7" fillId="0" borderId="60" xfId="0" applyFont="1" applyBorder="1"/>
    <xf numFmtId="0" fontId="0" fillId="0" borderId="60" xfId="0" applyBorder="1"/>
    <xf numFmtId="0" fontId="0" fillId="0" borderId="60" xfId="0" applyBorder="1" applyAlignment="1">
      <alignment vertical="center"/>
    </xf>
    <xf numFmtId="0" fontId="5" fillId="0" borderId="0" xfId="0" applyFont="1" applyFill="1" applyBorder="1"/>
    <xf numFmtId="0" fontId="0" fillId="0" borderId="60" xfId="0" applyFont="1" applyBorder="1"/>
    <xf numFmtId="0" fontId="0" fillId="0" borderId="60" xfId="0" applyFont="1" applyBorder="1" applyAlignment="1"/>
    <xf numFmtId="0" fontId="4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5" fillId="0" borderId="45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5" fillId="0" borderId="45" xfId="0" applyFont="1" applyFill="1" applyBorder="1" applyAlignment="1">
      <alignment horizontal="left" vertical="center"/>
    </xf>
    <xf numFmtId="0" fontId="0" fillId="5" borderId="0" xfId="0" applyFill="1"/>
    <xf numFmtId="0" fontId="46" fillId="6" borderId="0" xfId="0" applyFont="1" applyFill="1"/>
    <xf numFmtId="0" fontId="0" fillId="0" borderId="38" xfId="0" applyBorder="1" applyAlignment="1"/>
    <xf numFmtId="0" fontId="0" fillId="0" borderId="38" xfId="0" applyBorder="1"/>
    <xf numFmtId="0" fontId="2" fillId="10" borderId="38" xfId="0" applyFont="1" applyFill="1" applyBorder="1"/>
    <xf numFmtId="0" fontId="2" fillId="2" borderId="38" xfId="0" applyFont="1" applyFill="1" applyBorder="1" applyAlignment="1">
      <alignment horizontal="left"/>
    </xf>
    <xf numFmtId="0" fontId="0" fillId="2" borderId="61" xfId="0" applyFill="1" applyBorder="1"/>
    <xf numFmtId="0" fontId="0" fillId="2" borderId="62" xfId="0" applyFill="1" applyBorder="1" applyAlignment="1">
      <alignment horizontal="right"/>
    </xf>
    <xf numFmtId="0" fontId="47" fillId="6" borderId="0" xfId="0" applyFont="1" applyFill="1"/>
    <xf numFmtId="0" fontId="23" fillId="5" borderId="0" xfId="0" applyFont="1" applyFill="1" applyBorder="1" applyAlignment="1">
      <alignment horizontal="left" vertical="center" wrapText="1"/>
    </xf>
    <xf numFmtId="2" fontId="15" fillId="3" borderId="37" xfId="0" applyNumberFormat="1" applyFont="1" applyFill="1" applyBorder="1" applyAlignment="1">
      <alignment horizontal="center" vertical="center"/>
    </xf>
    <xf numFmtId="2" fontId="13" fillId="3" borderId="37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right" vertical="center"/>
    </xf>
    <xf numFmtId="0" fontId="38" fillId="5" borderId="56" xfId="0" applyFont="1" applyFill="1" applyBorder="1" applyAlignment="1">
      <alignment horizontal="right" vertical="center"/>
    </xf>
    <xf numFmtId="164" fontId="17" fillId="3" borderId="50" xfId="0" applyNumberFormat="1" applyFont="1" applyFill="1" applyBorder="1" applyAlignment="1">
      <alignment horizontal="left" vertical="top" wrapText="1"/>
    </xf>
    <xf numFmtId="164" fontId="17" fillId="3" borderId="51" xfId="0" applyNumberFormat="1" applyFont="1" applyFill="1" applyBorder="1" applyAlignment="1">
      <alignment horizontal="left" vertical="top" wrapText="1"/>
    </xf>
    <xf numFmtId="164" fontId="17" fillId="3" borderId="52" xfId="0" applyNumberFormat="1" applyFont="1" applyFill="1" applyBorder="1" applyAlignment="1">
      <alignment horizontal="left" vertical="top" wrapText="1"/>
    </xf>
    <xf numFmtId="0" fontId="10" fillId="5" borderId="40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/>
    </xf>
    <xf numFmtId="0" fontId="19" fillId="3" borderId="2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164" fontId="17" fillId="3" borderId="47" xfId="0" applyNumberFormat="1" applyFont="1" applyFill="1" applyBorder="1" applyAlignment="1">
      <alignment horizontal="left" vertical="top" wrapText="1"/>
    </xf>
    <xf numFmtId="164" fontId="17" fillId="3" borderId="48" xfId="0" applyNumberFormat="1" applyFont="1" applyFill="1" applyBorder="1" applyAlignment="1">
      <alignment horizontal="left" vertical="top" wrapText="1"/>
    </xf>
    <xf numFmtId="164" fontId="17" fillId="3" borderId="49" xfId="0" applyNumberFormat="1" applyFont="1" applyFill="1" applyBorder="1" applyAlignment="1">
      <alignment horizontal="left" vertical="top" wrapText="1"/>
    </xf>
    <xf numFmtId="164" fontId="17" fillId="3" borderId="23" xfId="0" applyNumberFormat="1" applyFont="1" applyFill="1" applyBorder="1" applyAlignment="1">
      <alignment horizontal="left" vertical="top" wrapText="1"/>
    </xf>
    <xf numFmtId="164" fontId="17" fillId="3" borderId="24" xfId="0" applyNumberFormat="1" applyFont="1" applyFill="1" applyBorder="1" applyAlignment="1">
      <alignment horizontal="left" vertical="top" wrapText="1"/>
    </xf>
    <xf numFmtId="0" fontId="29" fillId="5" borderId="0" xfId="0" applyFont="1" applyFill="1" applyBorder="1" applyAlignment="1">
      <alignment horizontal="left" vertical="center"/>
    </xf>
    <xf numFmtId="164" fontId="20" fillId="3" borderId="31" xfId="0" applyNumberFormat="1" applyFont="1" applyFill="1" applyBorder="1" applyAlignment="1">
      <alignment horizontal="left" vertical="top" wrapText="1"/>
    </xf>
    <xf numFmtId="164" fontId="20" fillId="3" borderId="32" xfId="0" applyNumberFormat="1" applyFont="1" applyFill="1" applyBorder="1" applyAlignment="1">
      <alignment horizontal="left" vertical="top" wrapText="1"/>
    </xf>
    <xf numFmtId="0" fontId="13" fillId="5" borderId="57" xfId="0" applyFont="1" applyFill="1" applyBorder="1" applyAlignment="1">
      <alignment horizontal="center"/>
    </xf>
    <xf numFmtId="0" fontId="15" fillId="5" borderId="57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 vertical="top"/>
    </xf>
    <xf numFmtId="0" fontId="25" fillId="5" borderId="59" xfId="0" applyFont="1" applyFill="1" applyBorder="1" applyAlignment="1">
      <alignment horizontal="center" vertical="top"/>
    </xf>
    <xf numFmtId="164" fontId="20" fillId="3" borderId="34" xfId="0" applyNumberFormat="1" applyFont="1" applyFill="1" applyBorder="1" applyAlignment="1">
      <alignment horizontal="left" vertical="top" wrapText="1"/>
    </xf>
    <xf numFmtId="164" fontId="20" fillId="3" borderId="35" xfId="0" applyNumberFormat="1" applyFont="1" applyFill="1" applyBorder="1" applyAlignment="1">
      <alignment horizontal="left" vertical="top" wrapText="1"/>
    </xf>
    <xf numFmtId="0" fontId="29" fillId="5" borderId="37" xfId="0" applyFont="1" applyFill="1" applyBorder="1" applyAlignment="1">
      <alignment horizontal="left" vertical="center"/>
    </xf>
    <xf numFmtId="2" fontId="13" fillId="3" borderId="15" xfId="0" applyNumberFormat="1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5" borderId="56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vertical="center" wrapText="1"/>
    </xf>
    <xf numFmtId="0" fontId="24" fillId="5" borderId="15" xfId="0" applyFont="1" applyFill="1" applyBorder="1" applyAlignment="1">
      <alignment horizontal="center" vertical="top"/>
    </xf>
    <xf numFmtId="0" fontId="25" fillId="5" borderId="15" xfId="0" applyFont="1" applyFill="1" applyBorder="1" applyAlignment="1">
      <alignment horizontal="center" vertical="top"/>
    </xf>
    <xf numFmtId="0" fontId="25" fillId="5" borderId="16" xfId="0" applyFont="1" applyFill="1" applyBorder="1" applyAlignment="1">
      <alignment horizontal="center" vertical="top"/>
    </xf>
    <xf numFmtId="0" fontId="25" fillId="5" borderId="18" xfId="0" applyFont="1" applyFill="1" applyBorder="1" applyAlignment="1">
      <alignment horizontal="center" vertical="top"/>
    </xf>
    <xf numFmtId="0" fontId="25" fillId="5" borderId="19" xfId="0" applyFont="1" applyFill="1" applyBorder="1" applyAlignment="1">
      <alignment horizontal="center" vertical="top"/>
    </xf>
    <xf numFmtId="2" fontId="15" fillId="3" borderId="15" xfId="0" applyNumberFormat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top"/>
    </xf>
    <xf numFmtId="0" fontId="24" fillId="5" borderId="0" xfId="0" applyFont="1" applyFill="1" applyBorder="1" applyAlignment="1">
      <alignment horizontal="center" vertical="top"/>
    </xf>
    <xf numFmtId="2" fontId="15" fillId="3" borderId="63" xfId="0" applyNumberFormat="1" applyFont="1" applyFill="1" applyBorder="1" applyAlignment="1">
      <alignment horizontal="center" vertical="center"/>
    </xf>
    <xf numFmtId="2" fontId="24" fillId="3" borderId="63" xfId="0" applyNumberFormat="1" applyFont="1" applyFill="1" applyBorder="1" applyAlignment="1">
      <alignment horizontal="left" vertical="top"/>
    </xf>
    <xf numFmtId="2" fontId="13" fillId="3" borderId="63" xfId="0" applyNumberFormat="1" applyFont="1" applyFill="1" applyBorder="1" applyAlignment="1">
      <alignment horizontal="center" vertical="center"/>
    </xf>
    <xf numFmtId="0" fontId="29" fillId="5" borderId="63" xfId="0" applyFont="1" applyFill="1" applyBorder="1" applyAlignment="1">
      <alignment horizontal="left" vertical="center"/>
    </xf>
  </cellXfs>
  <cellStyles count="5">
    <cellStyle name="Comma" xfId="1" builtinId="3"/>
    <cellStyle name="Comma 2" xfId="3"/>
    <cellStyle name="Comma 4" xfId="4"/>
    <cellStyle name="Normal" xfId="0" builtinId="0"/>
    <cellStyle name="Percent" xfId="2" builtinId="5"/>
  </cellStyles>
  <dxfs count="16">
    <dxf>
      <font>
        <color theme="1"/>
      </font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chemeClr val="accent1"/>
                </a:solidFill>
              </a:rPr>
              <a:t>Option 1</a:t>
            </a:r>
          </a:p>
        </c:rich>
      </c:tx>
      <c:layout>
        <c:manualLayout>
          <c:xMode val="edge"/>
          <c:yMode val="edge"/>
          <c:x val="0.42116752642799543"/>
          <c:y val="7.39763450443129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725574125418372"/>
          <c:y val="0.13742396058518941"/>
          <c:w val="0.81591064741684982"/>
          <c:h val="0.67935089990448017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Calculations!$B$259</c:f>
              <c:strCache>
                <c:ptCount val="1"/>
                <c:pt idx="0">
                  <c:v>Coverage of households with improved sanitation facility in city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delete val="1"/>
          </c:dLbls>
          <c:cat>
            <c:strRef>
              <c:f>Calculations!$D$258:$I$258</c:f>
              <c:strCache>
                <c:ptCount val="6"/>
                <c:pt idx="0">
                  <c:v>Base yr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Calculations!$D$259:$I$259</c:f>
              <c:numCache>
                <c:formatCode>General</c:formatCode>
                <c:ptCount val="6"/>
                <c:pt idx="0">
                  <c:v>0.78327185017026102</c:v>
                </c:pt>
                <c:pt idx="1">
                  <c:v>0.84054707206500456</c:v>
                </c:pt>
                <c:pt idx="2">
                  <c:v>0.89525559181342274</c:v>
                </c:pt>
                <c:pt idx="3">
                  <c:v>0.94757358986958173</c:v>
                </c:pt>
                <c:pt idx="4">
                  <c:v>0.99768490377957519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F4-4EC9-82FF-F93EC5F4E674}"/>
            </c:ext>
          </c:extLst>
        </c:ser>
        <c:ser>
          <c:idx val="1"/>
          <c:order val="1"/>
          <c:tx>
            <c:strRef>
              <c:f>Calculations!$B$260</c:f>
              <c:strCache>
                <c:ptCount val="1"/>
                <c:pt idx="0">
                  <c:v>Septic tanks cleaned annually in city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elete val="1"/>
          </c:dLbls>
          <c:cat>
            <c:strRef>
              <c:f>Calculations!$D$258:$I$258</c:f>
              <c:strCache>
                <c:ptCount val="6"/>
                <c:pt idx="0">
                  <c:v>Base yr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Calculations!$D$260:$I$260</c:f>
              <c:numCache>
                <c:formatCode>General</c:formatCode>
                <c:ptCount val="6"/>
                <c:pt idx="0">
                  <c:v>2.6974483596597813E-2</c:v>
                </c:pt>
                <c:pt idx="1">
                  <c:v>0.10069840558283079</c:v>
                </c:pt>
                <c:pt idx="2">
                  <c:v>0.24393505781626082</c:v>
                </c:pt>
                <c:pt idx="3">
                  <c:v>0.3343340035044719</c:v>
                </c:pt>
                <c:pt idx="4">
                  <c:v>0.33422310624914658</c:v>
                </c:pt>
                <c:pt idx="5">
                  <c:v>0.33413740653329155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4-4EC9-82FF-F93EC5F4E674}"/>
            </c:ext>
          </c:extLst>
        </c:ser>
        <c:ser>
          <c:idx val="2"/>
          <c:order val="2"/>
          <c:tx>
            <c:strRef>
              <c:f>Calculations!$B$261</c:f>
              <c:strCache>
                <c:ptCount val="1"/>
                <c:pt idx="0">
                  <c:v>Adequacy of septage treatment capacity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elete val="1"/>
          </c:dLbls>
          <c:cat>
            <c:strRef>
              <c:f>Calculations!$D$258:$I$258</c:f>
              <c:strCache>
                <c:ptCount val="6"/>
                <c:pt idx="0">
                  <c:v>Base yr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Calculations!$D$261:$I$261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1.0107318814179658</c:v>
                </c:pt>
                <c:pt idx="3">
                  <c:v>0.92987960965134786</c:v>
                </c:pt>
                <c:pt idx="4">
                  <c:v>0.8608117909845413</c:v>
                </c:pt>
                <c:pt idx="5">
                  <c:v>0.80112776349981651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F4-4EC9-82FF-F93EC5F4E6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3952768"/>
        <c:axId val="43963136"/>
      </c:lineChart>
      <c:catAx>
        <c:axId val="439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3963136"/>
        <c:crosses val="autoZero"/>
        <c:auto val="1"/>
        <c:lblAlgn val="ctr"/>
        <c:lblOffset val="100"/>
        <c:noMultiLvlLbl val="0"/>
      </c:catAx>
      <c:valAx>
        <c:axId val="43963136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3952768"/>
        <c:crosses val="autoZero"/>
        <c:crossBetween val="between"/>
      </c:valAx>
      <c:spPr>
        <a:solidFill>
          <a:schemeClr val="accent1">
            <a:lumMod val="20000"/>
            <a:lumOff val="80000"/>
            <a:alpha val="57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chemeClr val="accent2"/>
                </a:solidFill>
              </a:rPr>
              <a:t>Option 2</a:t>
            </a:r>
          </a:p>
        </c:rich>
      </c:tx>
      <c:layout>
        <c:manualLayout>
          <c:xMode val="edge"/>
          <c:yMode val="edge"/>
          <c:x val="0.247682807835012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0725854239163805E-2"/>
          <c:y val="0.13758167956609496"/>
          <c:w val="0.67562366854500666"/>
          <c:h val="0.68359566410783423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Calculations!$K$259</c:f>
              <c:strCache>
                <c:ptCount val="1"/>
                <c:pt idx="0">
                  <c:v>Coverage of households with improved sanitation facility in city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4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Calculations!$M$258:$R$258</c:f>
              <c:strCache>
                <c:ptCount val="6"/>
                <c:pt idx="0">
                  <c:v>Base yr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Calculations!$M$259:$R$259</c:f>
              <c:numCache>
                <c:formatCode>General</c:formatCode>
                <c:ptCount val="6"/>
                <c:pt idx="0">
                  <c:v>0.78327185017026102</c:v>
                </c:pt>
                <c:pt idx="1">
                  <c:v>0.85996050893666787</c:v>
                </c:pt>
                <c:pt idx="2">
                  <c:v>0.93321911970983651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E-4F3C-8176-55A463A5F805}"/>
            </c:ext>
          </c:extLst>
        </c:ser>
        <c:ser>
          <c:idx val="1"/>
          <c:order val="1"/>
          <c:tx>
            <c:strRef>
              <c:f>Calculations!$K$260</c:f>
              <c:strCache>
                <c:ptCount val="1"/>
                <c:pt idx="0">
                  <c:v>Septic tanks cleaned annually in city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strRef>
              <c:f>Calculations!$M$258:$R$258</c:f>
              <c:strCache>
                <c:ptCount val="6"/>
                <c:pt idx="0">
                  <c:v>Base yr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Calculations!$M$260:$R$260</c:f>
              <c:numCache>
                <c:formatCode>General</c:formatCode>
                <c:ptCount val="6"/>
                <c:pt idx="0">
                  <c:v>2.6974483596597813E-2</c:v>
                </c:pt>
                <c:pt idx="1">
                  <c:v>9.7287489028366689E-2</c:v>
                </c:pt>
                <c:pt idx="2">
                  <c:v>0.23046831070516532</c:v>
                </c:pt>
                <c:pt idx="3">
                  <c:v>0.33426635751945732</c:v>
                </c:pt>
                <c:pt idx="4">
                  <c:v>0.33416341969000607</c:v>
                </c:pt>
                <c:pt idx="5">
                  <c:v>0.33408401229049256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E-4F3C-8176-55A463A5F805}"/>
            </c:ext>
          </c:extLst>
        </c:ser>
        <c:ser>
          <c:idx val="2"/>
          <c:order val="2"/>
          <c:tx>
            <c:strRef>
              <c:f>Calculations!$K$261</c:f>
              <c:strCache>
                <c:ptCount val="1"/>
                <c:pt idx="0">
                  <c:v>Adequacy of septage treatment capacity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4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Calculations!$M$258:$R$258</c:f>
              <c:strCache>
                <c:ptCount val="6"/>
                <c:pt idx="0">
                  <c:v>Base yr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strCache>
            </c:strRef>
          </c:cat>
          <c:val>
            <c:numRef>
              <c:f>Calculations!$M$261:$R$261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1.215261648482769</c:v>
                </c:pt>
                <c:pt idx="3">
                  <c:v>1.096267449724585</c:v>
                </c:pt>
                <c:pt idx="4">
                  <c:v>0.99809060972438235</c:v>
                </c:pt>
                <c:pt idx="5">
                  <c:v>0.91588149512418193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9E-4F3C-8176-55A463A5F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7008"/>
        <c:axId val="46828928"/>
      </c:lineChart>
      <c:catAx>
        <c:axId val="468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6828928"/>
        <c:crosses val="autoZero"/>
        <c:auto val="1"/>
        <c:lblAlgn val="ctr"/>
        <c:lblOffset val="100"/>
        <c:noMultiLvlLbl val="0"/>
      </c:catAx>
      <c:valAx>
        <c:axId val="46828928"/>
        <c:scaling>
          <c:orientation val="minMax"/>
        </c:scaling>
        <c:delete val="1"/>
        <c:axPos val="l"/>
        <c:majorGridlines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one"/>
        <c:crossAx val="46827008"/>
        <c:crosses val="autoZero"/>
        <c:crossBetween val="between"/>
      </c:valAx>
      <c:spPr>
        <a:solidFill>
          <a:schemeClr val="accent2">
            <a:lumMod val="20000"/>
            <a:lumOff val="80000"/>
            <a:alpha val="56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884392445815601"/>
          <c:y val="6.6923825821019328E-2"/>
          <c:w val="0.29431899101418607"/>
          <c:h val="0.895891522470789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Capital</a:t>
            </a:r>
            <a:r>
              <a:rPr lang="en-US" sz="1400" baseline="0"/>
              <a:t> financing plan </a:t>
            </a:r>
            <a:r>
              <a:rPr lang="en-US" sz="1000" b="0" baseline="0"/>
              <a:t>(Rs. lakhs)</a:t>
            </a:r>
            <a:endParaRPr lang="en-US" sz="1000" b="0"/>
          </a:p>
        </c:rich>
      </c:tx>
      <c:layout>
        <c:manualLayout>
          <c:xMode val="edge"/>
          <c:yMode val="edge"/>
          <c:x val="0.154741710359809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639344327555966"/>
          <c:y val="0.17004873132934714"/>
          <c:w val="0.61522450098580705"/>
          <c:h val="0.65049030834986554"/>
        </c:manualLayout>
      </c:layout>
      <c:barChart>
        <c:barDir val="bar"/>
        <c:grouping val="stacked"/>
        <c:varyColors val="0"/>
        <c:ser>
          <c:idx val="1"/>
          <c:order val="0"/>
          <c:tx>
            <c:v>Grants</c:v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(Calculations!$L$317,Calculations!$C$317)</c:f>
              <c:numCache>
                <c:formatCode>General</c:formatCode>
                <c:ptCount val="2"/>
                <c:pt idx="0">
                  <c:v>96.300000000000011</c:v>
                </c:pt>
                <c:pt idx="1">
                  <c:v>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B-445E-BE76-62CD4C879D10}"/>
            </c:ext>
          </c:extLst>
        </c:ser>
        <c:ser>
          <c:idx val="2"/>
          <c:order val="1"/>
          <c:tx>
            <c:v>Pvt Cost</c:v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(Calculations!$L$318,Calculations!$C$318)</c:f>
              <c:numCache>
                <c:formatCode>General</c:formatCode>
                <c:ptCount val="2"/>
                <c:pt idx="0">
                  <c:v>1396.6188714975001</c:v>
                </c:pt>
                <c:pt idx="1">
                  <c:v>1396.6188714975001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B-445E-BE76-62CD4C879D10}"/>
            </c:ext>
          </c:extLst>
        </c:ser>
        <c:ser>
          <c:idx val="3"/>
          <c:order val="2"/>
          <c:tx>
            <c:v>ULB Share</c:v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(Calculations!$L$319,Calculations!$C$319)</c:f>
              <c:numCache>
                <c:formatCode>General</c:formatCode>
                <c:ptCount val="2"/>
                <c:pt idx="0">
                  <c:v>732</c:v>
                </c:pt>
                <c:pt idx="1">
                  <c:v>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9B-445E-BE76-62CD4C879D10}"/>
            </c:ext>
          </c:extLst>
        </c:ser>
        <c:ser>
          <c:idx val="4"/>
          <c:order val="3"/>
          <c:tx>
            <c:strRef>
              <c:f>Calculations!$B$320</c:f>
              <c:strCache>
                <c:ptCount val="1"/>
                <c:pt idx="0">
                  <c:v>Borrowings</c:v>
                </c:pt>
              </c:strCache>
            </c:strRef>
          </c:tx>
          <c:invertIfNegative val="0"/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(Calculations!$L$320,Calculations!$C$320)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9B-445E-BE76-62CD4C879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7135360"/>
        <c:axId val="47141248"/>
      </c:barChart>
      <c:catAx>
        <c:axId val="47135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141248"/>
        <c:crosses val="autoZero"/>
        <c:auto val="1"/>
        <c:lblAlgn val="ctr"/>
        <c:lblOffset val="100"/>
        <c:noMultiLvlLbl val="0"/>
      </c:catAx>
      <c:valAx>
        <c:axId val="47141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7135360"/>
        <c:crosses val="autoZero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602322359015275"/>
          <c:y val="0.18083589467346875"/>
          <c:w val="0.2004947479802833"/>
          <c:h val="0.63832821065306256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Tariff level</a:t>
            </a:r>
            <a:r>
              <a:rPr lang="en-US" sz="1400" baseline="0"/>
              <a:t> required </a:t>
            </a:r>
            <a:r>
              <a:rPr lang="en-US" sz="900" b="0"/>
              <a:t>(Rs/Household/annum)</a:t>
            </a:r>
          </a:p>
        </c:rich>
      </c:tx>
      <c:layout>
        <c:manualLayout>
          <c:xMode val="edge"/>
          <c:yMode val="edge"/>
          <c:x val="0.14801912351236401"/>
          <c:y val="4.09637078918854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85116819413965"/>
          <c:y val="0.16743955211437531"/>
          <c:w val="0.75432066893277683"/>
          <c:h val="0.6473527367866243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FAB-4303-9EDF-1A1740793E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FAB-4303-9EDF-1A1740793E9F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(Calculations!$K$251,Calculations!$B$251)</c:f>
              <c:strCache>
                <c:ptCount val="2"/>
                <c:pt idx="0">
                  <c:v>Option 2</c:v>
                </c:pt>
                <c:pt idx="1">
                  <c:v>Option 1</c:v>
                </c:pt>
              </c:strCache>
            </c:strRef>
          </c:cat>
          <c:val>
            <c:numRef>
              <c:f>(Calculations!$Q$326,Calculations!$H$326)</c:f>
              <c:numCache>
                <c:formatCode>General</c:formatCode>
                <c:ptCount val="2"/>
                <c:pt idx="0">
                  <c:v>2526.5557067859227</c:v>
                </c:pt>
                <c:pt idx="1">
                  <c:v>2526.5557067859227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B-4303-9EDF-1A1740793E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9"/>
        <c:overlap val="100"/>
        <c:axId val="47179264"/>
        <c:axId val="47180800"/>
      </c:barChart>
      <c:scatterChart>
        <c:scatterStyle val="lineMarker"/>
        <c:varyColors val="0"/>
        <c:ser>
          <c:idx val="1"/>
          <c:order val="1"/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5-9FAB-4303-9EDF-1A1740793E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9FAB-4303-9EDF-1A1740793E9F}"/>
              </c:ext>
            </c:extLst>
          </c:dPt>
          <c:xVal>
            <c:numRef>
              <c:f>(Calculations!$G$326,Calculations!$P$326)</c:f>
              <c:numCache>
                <c:formatCode>General</c:formatCode>
                <c:ptCount val="2"/>
                <c:pt idx="0">
                  <c:v>2286.5557067859227</c:v>
                </c:pt>
                <c:pt idx="1">
                  <c:v>2286.5557067859227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9FAB-4303-9EDF-1A1740793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82752"/>
        <c:axId val="69481216"/>
      </c:scatterChart>
      <c:catAx>
        <c:axId val="47179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7180800"/>
        <c:crosses val="autoZero"/>
        <c:auto val="1"/>
        <c:lblAlgn val="ctr"/>
        <c:lblOffset val="100"/>
        <c:noMultiLvlLbl val="0"/>
      </c:catAx>
      <c:valAx>
        <c:axId val="47180800"/>
        <c:scaling>
          <c:orientation val="minMax"/>
          <c:max val="550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47179264"/>
        <c:crosses val="autoZero"/>
        <c:crossBetween val="between"/>
        <c:majorUnit val="1000"/>
      </c:valAx>
      <c:valAx>
        <c:axId val="6948121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69482752"/>
        <c:crosses val="max"/>
        <c:crossBetween val="midCat"/>
        <c:majorUnit val="0.5"/>
        <c:minorUnit val="0.5"/>
      </c:valAx>
      <c:valAx>
        <c:axId val="69482752"/>
        <c:scaling>
          <c:orientation val="minMax"/>
          <c:max val="5500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69481216"/>
        <c:crosses val="max"/>
        <c:crossBetween val="midCat"/>
        <c:majorUnit val="1000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ChartTypeSel" fmlaRange="ChartType" sel="1" val="0"/>
</file>

<file path=xl/ctrlProps/ctrlProp10.xml><?xml version="1.0" encoding="utf-8"?>
<formControlPr xmlns="http://schemas.microsoft.com/office/spreadsheetml/2009/9/main" objectType="Drop" dropStyle="combo" dx="16" fmlaLink="ToiletOption2" fmlaRange="ToiletOptions" noThreeD="1" sel="1" val="0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FinancingOption1" fmlaRange="FinancingOptions" noThreeD="1" sel="3" val="0"/>
</file>

<file path=xl/ctrlProps/ctrlProp3.xml><?xml version="1.0" encoding="utf-8"?>
<formControlPr xmlns="http://schemas.microsoft.com/office/spreadsheetml/2009/9/main" objectType="Drop" dropStyle="combo" dx="16" fmlaLink="FinancingOption2" fmlaRange="FinancingOptions" noThreeD="1" sel="3" val="0"/>
</file>

<file path=xl/ctrlProps/ctrlProp4.xml><?xml version="1.0" encoding="utf-8"?>
<formControlPr xmlns="http://schemas.microsoft.com/office/spreadsheetml/2009/9/main" objectType="Spin" dx="22" fmlaLink="$F$44" max="2021" min="2012" page="10" val="2015"/>
</file>

<file path=xl/ctrlProps/ctrlProp5.xml><?xml version="1.0" encoding="utf-8"?>
<formControlPr xmlns="http://schemas.microsoft.com/office/spreadsheetml/2009/9/main" objectType="Drop" dropStyle="combo" dx="16" fmlaLink="ToiletOption1" fmlaRange="ToiletOptions" noThreeD="1" sel="1" val="0"/>
</file>

<file path=xl/ctrlProps/ctrlProp6.xml><?xml version="1.0" encoding="utf-8"?>
<formControlPr xmlns="http://schemas.microsoft.com/office/spreadsheetml/2009/9/main" objectType="Drop" dropStyle="combo" dx="16" fmlaLink="ConveyanceOption1" fmlaRange="ConveyanceOptions" noThreeD="1" sel="1" val="0"/>
</file>

<file path=xl/ctrlProps/ctrlProp7.xml><?xml version="1.0" encoding="utf-8"?>
<formControlPr xmlns="http://schemas.microsoft.com/office/spreadsheetml/2009/9/main" objectType="Drop" dropStyle="combo" dx="16" fmlaLink="TreatmentOption1" fmlaRange="TreatmentOptions" noThreeD="1" sel="1" val="0"/>
</file>

<file path=xl/ctrlProps/ctrlProp8.xml><?xml version="1.0" encoding="utf-8"?>
<formControlPr xmlns="http://schemas.microsoft.com/office/spreadsheetml/2009/9/main" objectType="Drop" dropStyle="combo" dx="16" fmlaLink="TreatmentOption2" fmlaRange="TreatmentOptions" noThreeD="1" sel="4" val="0"/>
</file>

<file path=xl/ctrlProps/ctrlProp9.xml><?xml version="1.0" encoding="utf-8"?>
<formControlPr xmlns="http://schemas.microsoft.com/office/spreadsheetml/2009/9/main" objectType="Drop" dropStyle="combo" dx="16" fmlaLink="ConveyanceOption2" fmlaRange="ConveyanceOptions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179615</xdr:colOff>
      <xdr:row>35</xdr:row>
      <xdr:rowOff>150719</xdr:rowOff>
    </xdr:from>
    <xdr:to>
      <xdr:col>4</xdr:col>
      <xdr:colOff>266015</xdr:colOff>
      <xdr:row>38</xdr:row>
      <xdr:rowOff>151619</xdr:rowOff>
    </xdr:to>
    <xdr:sp macro="" textlink="">
      <xdr:nvSpPr>
        <xdr:cNvPr id="141" name="Rectangle 140"/>
        <xdr:cNvSpPr/>
      </xdr:nvSpPr>
      <xdr:spPr>
        <a:xfrm>
          <a:off x="2094140" y="7513544"/>
          <a:ext cx="86400" cy="572400"/>
        </a:xfrm>
        <a:prstGeom prst="rect">
          <a:avLst/>
        </a:prstGeom>
        <a:solidFill>
          <a:schemeClr val="accent2">
            <a:alpha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179615</xdr:colOff>
      <xdr:row>32</xdr:row>
      <xdr:rowOff>135855</xdr:rowOff>
    </xdr:from>
    <xdr:to>
      <xdr:col>4</xdr:col>
      <xdr:colOff>266015</xdr:colOff>
      <xdr:row>35</xdr:row>
      <xdr:rowOff>136755</xdr:rowOff>
    </xdr:to>
    <xdr:sp macro="" textlink="">
      <xdr:nvSpPr>
        <xdr:cNvPr id="19" name="Rectangle 18"/>
        <xdr:cNvSpPr/>
      </xdr:nvSpPr>
      <xdr:spPr>
        <a:xfrm>
          <a:off x="2094140" y="6927180"/>
          <a:ext cx="86400" cy="572400"/>
        </a:xfrm>
        <a:prstGeom prst="rect">
          <a:avLst/>
        </a:prstGeom>
        <a:solidFill>
          <a:schemeClr val="accent1">
            <a:alpha val="14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331716</xdr:colOff>
      <xdr:row>19</xdr:row>
      <xdr:rowOff>63495</xdr:rowOff>
    </xdr:from>
    <xdr:to>
      <xdr:col>11</xdr:col>
      <xdr:colOff>28575</xdr:colOff>
      <xdr:row>28</xdr:row>
      <xdr:rowOff>258531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19</xdr:row>
      <xdr:rowOff>63494</xdr:rowOff>
    </xdr:from>
    <xdr:to>
      <xdr:col>19</xdr:col>
      <xdr:colOff>39460</xdr:colOff>
      <xdr:row>28</xdr:row>
      <xdr:rowOff>248949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347382</xdr:colOff>
      <xdr:row>31</xdr:row>
      <xdr:rowOff>13605</xdr:rowOff>
    </xdr:from>
    <xdr:to>
      <xdr:col>11</xdr:col>
      <xdr:colOff>448236</xdr:colOff>
      <xdr:row>40</xdr:row>
      <xdr:rowOff>97968</xdr:rowOff>
    </xdr:to>
    <xdr:graphicFrame macro="">
      <xdr:nvGraphicFramePr>
        <xdr:cNvPr id="332" name="Chart 3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127816</xdr:colOff>
      <xdr:row>19</xdr:row>
      <xdr:rowOff>47625</xdr:rowOff>
    </xdr:from>
    <xdr:to>
      <xdr:col>3</xdr:col>
      <xdr:colOff>270541</xdr:colOff>
      <xdr:row>28</xdr:row>
      <xdr:rowOff>187778</xdr:rowOff>
    </xdr:to>
    <xdr:sp macro="" textlink="">
      <xdr:nvSpPr>
        <xdr:cNvPr id="20" name="TextBox 19"/>
        <xdr:cNvSpPr txBox="1"/>
      </xdr:nvSpPr>
      <xdr:spPr>
        <a:xfrm>
          <a:off x="8142423" y="2864304"/>
          <a:ext cx="1068011" cy="20043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 u="none">
              <a:solidFill>
                <a:schemeClr val="accent3">
                  <a:lumMod val="75000"/>
                </a:schemeClr>
              </a:solidFill>
            </a:rPr>
            <a:t>Impact on service levels</a:t>
          </a:r>
        </a:p>
      </xdr:txBody>
    </xdr:sp>
    <xdr:clientData/>
  </xdr:twoCellAnchor>
  <xdr:twoCellAnchor>
    <xdr:from>
      <xdr:col>1</xdr:col>
      <xdr:colOff>81644</xdr:colOff>
      <xdr:row>31</xdr:row>
      <xdr:rowOff>13607</xdr:rowOff>
    </xdr:from>
    <xdr:to>
      <xdr:col>3</xdr:col>
      <xdr:colOff>415738</xdr:colOff>
      <xdr:row>40</xdr:row>
      <xdr:rowOff>108858</xdr:rowOff>
    </xdr:to>
    <xdr:sp macro="" textlink="">
      <xdr:nvSpPr>
        <xdr:cNvPr id="143" name="TextBox 142"/>
        <xdr:cNvSpPr txBox="1"/>
      </xdr:nvSpPr>
      <xdr:spPr>
        <a:xfrm>
          <a:off x="8096251" y="5075464"/>
          <a:ext cx="1259380" cy="1809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600" b="1" u="none">
              <a:solidFill>
                <a:schemeClr val="accent3">
                  <a:lumMod val="75000"/>
                </a:schemeClr>
              </a:solidFill>
            </a:rPr>
            <a:t>Financial implications</a:t>
          </a:r>
        </a:p>
      </xdr:txBody>
    </xdr:sp>
    <xdr:clientData/>
  </xdr:twoCellAnchor>
  <xdr:twoCellAnchor>
    <xdr:from>
      <xdr:col>12</xdr:col>
      <xdr:colOff>19050</xdr:colOff>
      <xdr:row>31</xdr:row>
      <xdr:rowOff>13605</xdr:rowOff>
    </xdr:from>
    <xdr:to>
      <xdr:col>19</xdr:col>
      <xdr:colOff>38100</xdr:colOff>
      <xdr:row>40</xdr:row>
      <xdr:rowOff>83625</xdr:rowOff>
    </xdr:to>
    <xdr:graphicFrame macro="">
      <xdr:nvGraphicFramePr>
        <xdr:cNvPr id="331" name="Chart 3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54428</xdr:colOff>
      <xdr:row>41</xdr:row>
      <xdr:rowOff>47625</xdr:rowOff>
    </xdr:from>
    <xdr:to>
      <xdr:col>11</xdr:col>
      <xdr:colOff>485776</xdr:colOff>
      <xdr:row>42</xdr:row>
      <xdr:rowOff>123825</xdr:rowOff>
    </xdr:to>
    <xdr:sp macro="" textlink="">
      <xdr:nvSpPr>
        <xdr:cNvPr id="137" name="Rectangle 136"/>
        <xdr:cNvSpPr/>
      </xdr:nvSpPr>
      <xdr:spPr>
        <a:xfrm>
          <a:off x="12255953" y="7000875"/>
          <a:ext cx="2507798" cy="26670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IN" sz="800" b="1" i="1">
              <a:solidFill>
                <a:schemeClr val="bg1"/>
              </a:solidFill>
            </a:rPr>
            <a:t>Select</a:t>
          </a:r>
          <a:r>
            <a:rPr lang="en-IN" sz="800" b="1" i="1" baseline="0">
              <a:solidFill>
                <a:schemeClr val="bg1"/>
              </a:solidFill>
            </a:rPr>
            <a:t> mode</a:t>
          </a:r>
          <a:endParaRPr lang="en-IN" sz="1050" b="1" i="1">
            <a:solidFill>
              <a:schemeClr val="bg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41</xdr:row>
          <xdr:rowOff>76200</xdr:rowOff>
        </xdr:from>
        <xdr:to>
          <xdr:col>11</xdr:col>
          <xdr:colOff>438150</xdr:colOff>
          <xdr:row>42</xdr:row>
          <xdr:rowOff>85725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180975</xdr:rowOff>
        </xdr:from>
        <xdr:to>
          <xdr:col>8</xdr:col>
          <xdr:colOff>419100</xdr:colOff>
          <xdr:row>9</xdr:row>
          <xdr:rowOff>190500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180975</xdr:rowOff>
        </xdr:from>
        <xdr:to>
          <xdr:col>15</xdr:col>
          <xdr:colOff>276225</xdr:colOff>
          <xdr:row>9</xdr:row>
          <xdr:rowOff>190500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43</xdr:row>
          <xdr:rowOff>0</xdr:rowOff>
        </xdr:from>
        <xdr:to>
          <xdr:col>11</xdr:col>
          <xdr:colOff>0</xdr:colOff>
          <xdr:row>44</xdr:row>
          <xdr:rowOff>114300</xdr:rowOff>
        </xdr:to>
        <xdr:sp macro="" textlink="">
          <xdr:nvSpPr>
            <xdr:cNvPr id="1122" name="Spinner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38100</xdr:rowOff>
        </xdr:from>
        <xdr:to>
          <xdr:col>8</xdr:col>
          <xdr:colOff>419100</xdr:colOff>
          <xdr:row>4</xdr:row>
          <xdr:rowOff>238125</xdr:rowOff>
        </xdr:to>
        <xdr:sp macro="" textlink="">
          <xdr:nvSpPr>
            <xdr:cNvPr id="1123" name="Drop Dow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5</xdr:row>
          <xdr:rowOff>38100</xdr:rowOff>
        </xdr:from>
        <xdr:to>
          <xdr:col>8</xdr:col>
          <xdr:colOff>419100</xdr:colOff>
          <xdr:row>5</xdr:row>
          <xdr:rowOff>238125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6</xdr:row>
          <xdr:rowOff>38100</xdr:rowOff>
        </xdr:from>
        <xdr:to>
          <xdr:col>8</xdr:col>
          <xdr:colOff>419100</xdr:colOff>
          <xdr:row>6</xdr:row>
          <xdr:rowOff>238125</xdr:rowOff>
        </xdr:to>
        <xdr:sp macro="" textlink="">
          <xdr:nvSpPr>
            <xdr:cNvPr id="1125" name="Drop Dow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38100</xdr:rowOff>
        </xdr:from>
        <xdr:to>
          <xdr:col>15</xdr:col>
          <xdr:colOff>276225</xdr:colOff>
          <xdr:row>6</xdr:row>
          <xdr:rowOff>238125</xdr:rowOff>
        </xdr:to>
        <xdr:sp macro="" textlink="">
          <xdr:nvSpPr>
            <xdr:cNvPr id="1126" name="Drop Dow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38100</xdr:rowOff>
        </xdr:from>
        <xdr:to>
          <xdr:col>15</xdr:col>
          <xdr:colOff>276225</xdr:colOff>
          <xdr:row>5</xdr:row>
          <xdr:rowOff>238125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38100</xdr:rowOff>
        </xdr:from>
        <xdr:to>
          <xdr:col>15</xdr:col>
          <xdr:colOff>276225</xdr:colOff>
          <xdr:row>4</xdr:row>
          <xdr:rowOff>238125</xdr:rowOff>
        </xdr:to>
        <xdr:sp macro="" textlink="">
          <xdr:nvSpPr>
            <xdr:cNvPr id="1128" name="Drop Dow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114300</xdr:colOff>
          <xdr:row>1</xdr:row>
          <xdr:rowOff>152400</xdr:rowOff>
        </xdr:from>
        <xdr:to>
          <xdr:col>22</xdr:col>
          <xdr:colOff>1838325</xdr:colOff>
          <xdr:row>3</xdr:row>
          <xdr:rowOff>28575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</a:rPr>
                <a:t>Import Scenarios for Comparison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4813"/>
  <sheetViews>
    <sheetView showGridLines="0" tabSelected="1" zoomScaleNormal="100" workbookViewId="0">
      <selection activeCell="W17" sqref="W17"/>
    </sheetView>
  </sheetViews>
  <sheetFormatPr defaultRowHeight="15" x14ac:dyDescent="0.25"/>
  <cols>
    <col min="1" max="1" width="4" style="48" customWidth="1"/>
    <col min="2" max="2" width="3.140625" style="48" customWidth="1"/>
    <col min="3" max="3" width="10.7109375" style="48" bestFit="1" customWidth="1"/>
    <col min="4" max="4" width="10.85546875" style="48" customWidth="1"/>
    <col min="5" max="5" width="7.7109375" style="48" customWidth="1"/>
    <col min="6" max="10" width="7" style="48" customWidth="1"/>
    <col min="11" max="11" width="3.140625" style="48" customWidth="1"/>
    <col min="12" max="13" width="9.140625" style="48" customWidth="1"/>
    <col min="14" max="14" width="12.140625" style="48" customWidth="1"/>
    <col min="15" max="19" width="7" style="48" customWidth="1"/>
    <col min="20" max="20" width="4.42578125" style="48" customWidth="1"/>
    <col min="21" max="21" width="9.140625" style="48"/>
    <col min="22" max="22" width="6.42578125" style="48" bestFit="1" customWidth="1"/>
    <col min="23" max="23" width="32.42578125" style="48" bestFit="1" customWidth="1"/>
    <col min="24" max="24" width="13.7109375" style="48" bestFit="1" customWidth="1"/>
    <col min="25" max="25" width="25.7109375" style="48" bestFit="1" customWidth="1"/>
    <col min="26" max="26" width="15.7109375" style="48" bestFit="1" customWidth="1"/>
    <col min="27" max="16384" width="9.140625" style="48"/>
  </cols>
  <sheetData>
    <row r="1" spans="2:26" ht="15.75" thickBot="1" x14ac:dyDescent="0.3"/>
    <row r="2" spans="2:26" ht="32.25" customHeight="1" thickTop="1" x14ac:dyDescent="0.25">
      <c r="B2" s="122"/>
      <c r="C2" s="187" t="s">
        <v>43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62"/>
    </row>
    <row r="3" spans="2:26" ht="12.75" customHeight="1" x14ac:dyDescent="0.25">
      <c r="B3" s="84"/>
      <c r="C3" s="25" t="s">
        <v>267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23"/>
    </row>
    <row r="4" spans="2:26" ht="15" customHeight="1" x14ac:dyDescent="0.25">
      <c r="B4" s="84"/>
      <c r="C4" s="118"/>
      <c r="D4" s="118"/>
      <c r="E4" s="210"/>
      <c r="F4" s="210"/>
      <c r="G4" s="210"/>
      <c r="H4" s="210"/>
      <c r="I4" s="210"/>
      <c r="J4" s="91"/>
      <c r="K4" s="119"/>
      <c r="L4" s="85"/>
      <c r="M4" s="118"/>
      <c r="N4" s="118"/>
      <c r="O4" s="210"/>
      <c r="P4" s="210"/>
      <c r="Q4" s="91"/>
      <c r="R4" s="91"/>
      <c r="S4" s="91"/>
      <c r="T4" s="123"/>
    </row>
    <row r="5" spans="2:26" ht="21" customHeight="1" x14ac:dyDescent="0.25">
      <c r="B5" s="84"/>
      <c r="C5" s="86"/>
      <c r="D5" s="161" t="s">
        <v>289</v>
      </c>
      <c r="E5" s="210"/>
      <c r="F5" s="210"/>
      <c r="G5" s="210"/>
      <c r="H5" s="210"/>
      <c r="I5" s="210"/>
      <c r="J5" s="91"/>
      <c r="K5" s="119"/>
      <c r="L5" s="89"/>
      <c r="M5" s="93"/>
      <c r="N5" s="87"/>
      <c r="O5" s="210"/>
      <c r="P5" s="210"/>
      <c r="Q5" s="166" t="s">
        <v>289</v>
      </c>
      <c r="R5" s="91"/>
      <c r="S5" s="91"/>
      <c r="T5" s="123"/>
    </row>
    <row r="6" spans="2:26" ht="21" customHeight="1" x14ac:dyDescent="0.25">
      <c r="B6" s="84"/>
      <c r="C6" s="162"/>
      <c r="D6" s="161" t="s">
        <v>291</v>
      </c>
      <c r="E6" s="90"/>
      <c r="F6" s="88"/>
      <c r="G6" s="88"/>
      <c r="H6" s="88"/>
      <c r="I6" s="88"/>
      <c r="J6" s="88"/>
      <c r="K6" s="88"/>
      <c r="L6" s="91"/>
      <c r="M6" s="211"/>
      <c r="N6" s="211"/>
      <c r="O6" s="90"/>
      <c r="P6" s="88"/>
      <c r="Q6" s="166" t="s">
        <v>291</v>
      </c>
      <c r="R6" s="88"/>
      <c r="S6" s="88"/>
      <c r="T6" s="123"/>
      <c r="V6" s="178"/>
      <c r="W6" s="178" t="str">
        <f>Calculations!U292</f>
        <v>Toilet</v>
      </c>
      <c r="X6" s="178" t="str">
        <f>Calculations!V292</f>
        <v>Conveyance</v>
      </c>
      <c r="Y6" s="178" t="str">
        <f>Calculations!W292</f>
        <v>Treatment technology</v>
      </c>
      <c r="Z6" s="178" t="str">
        <f>Calculations!X292</f>
        <v>Financing</v>
      </c>
    </row>
    <row r="7" spans="2:26" ht="21" customHeight="1" x14ac:dyDescent="0.25">
      <c r="B7" s="84"/>
      <c r="C7" s="136"/>
      <c r="D7" s="161" t="s">
        <v>290</v>
      </c>
      <c r="E7" s="92"/>
      <c r="F7" s="92"/>
      <c r="G7" s="92"/>
      <c r="H7" s="92"/>
      <c r="I7" s="92"/>
      <c r="J7" s="92"/>
      <c r="K7" s="92"/>
      <c r="L7" s="25"/>
      <c r="M7" s="136"/>
      <c r="N7" s="137"/>
      <c r="O7" s="92"/>
      <c r="P7" s="92"/>
      <c r="Q7" s="166" t="s">
        <v>290</v>
      </c>
      <c r="R7" s="92"/>
      <c r="S7" s="92"/>
      <c r="T7" s="123"/>
      <c r="V7" s="171">
        <f>Calculations!T293</f>
        <v>1</v>
      </c>
      <c r="W7" s="171" t="str">
        <f>Calculations!U293</f>
        <v>Individual toilets</v>
      </c>
      <c r="X7" s="171" t="str">
        <f>Calculations!V293</f>
        <v>Regulated- 3 yrs</v>
      </c>
      <c r="Y7" s="171" t="str">
        <f>Calculations!W293</f>
        <v>SDB</v>
      </c>
      <c r="Z7" s="171" t="str">
        <f>Calculations!X293</f>
        <v>Innovative finance</v>
      </c>
    </row>
    <row r="8" spans="2:26" x14ac:dyDescent="0.25">
      <c r="B8" s="84"/>
      <c r="C8" s="136"/>
      <c r="D8" s="163"/>
      <c r="E8" s="92"/>
      <c r="F8" s="92"/>
      <c r="G8" s="92"/>
      <c r="H8" s="92"/>
      <c r="I8" s="92"/>
      <c r="J8" s="92"/>
      <c r="K8" s="92"/>
      <c r="L8" s="25"/>
      <c r="M8" s="136"/>
      <c r="N8" s="137"/>
      <c r="O8" s="92"/>
      <c r="P8" s="92"/>
      <c r="Q8" s="167"/>
      <c r="R8" s="92"/>
      <c r="S8" s="92"/>
      <c r="T8" s="123"/>
      <c r="V8" s="171">
        <f>Calculations!T294</f>
        <v>2</v>
      </c>
      <c r="W8" s="171" t="str">
        <f>Calculations!U294</f>
        <v>Individual toilets</v>
      </c>
      <c r="X8" s="171" t="str">
        <f>Calculations!V294</f>
        <v>Regulated- 3 yrs</v>
      </c>
      <c r="Y8" s="171" t="str">
        <f>Calculations!W294</f>
        <v>Sintex package treatment plant</v>
      </c>
      <c r="Z8" s="171" t="str">
        <f>Calculations!X294</f>
        <v>Innovative finance</v>
      </c>
    </row>
    <row r="9" spans="2:26" x14ac:dyDescent="0.25">
      <c r="B9" s="84"/>
      <c r="C9" s="93"/>
      <c r="D9" s="164"/>
      <c r="E9" s="92"/>
      <c r="F9" s="92"/>
      <c r="G9" s="92"/>
      <c r="H9" s="92"/>
      <c r="I9" s="92"/>
      <c r="J9" s="92"/>
      <c r="K9" s="92"/>
      <c r="L9" s="25"/>
      <c r="M9" s="93"/>
      <c r="N9" s="94"/>
      <c r="O9" s="92"/>
      <c r="P9" s="92"/>
      <c r="Q9" s="168"/>
      <c r="R9" s="92"/>
      <c r="S9" s="92"/>
      <c r="T9" s="123"/>
      <c r="V9" s="171">
        <f>Calculations!T295</f>
        <v>3</v>
      </c>
      <c r="W9" s="171" t="str">
        <f>Calculations!U295</f>
        <v>Individual + Community toilets</v>
      </c>
      <c r="X9" s="171" t="str">
        <f>Calculations!V295</f>
        <v>Regulated- 3 yrs</v>
      </c>
      <c r="Y9" s="171" t="str">
        <f>Calculations!W295</f>
        <v>SDB</v>
      </c>
      <c r="Z9" s="171" t="str">
        <f>Calculations!X295</f>
        <v>Innovative finance</v>
      </c>
    </row>
    <row r="10" spans="2:26" ht="15.75" thickBot="1" x14ac:dyDescent="0.3">
      <c r="B10" s="95"/>
      <c r="C10" s="142"/>
      <c r="D10" s="165" t="s">
        <v>268</v>
      </c>
      <c r="E10" s="97"/>
      <c r="F10" s="97"/>
      <c r="G10" s="97"/>
      <c r="H10" s="97"/>
      <c r="I10" s="97"/>
      <c r="J10" s="97"/>
      <c r="K10" s="97"/>
      <c r="L10" s="97"/>
      <c r="M10" s="142"/>
      <c r="N10" s="96"/>
      <c r="O10" s="97"/>
      <c r="P10" s="97"/>
      <c r="Q10" s="169" t="s">
        <v>268</v>
      </c>
      <c r="R10" s="97"/>
      <c r="S10" s="97"/>
      <c r="T10" s="124"/>
      <c r="V10" s="171">
        <f>Calculations!T296</f>
        <v>4</v>
      </c>
      <c r="W10" s="171" t="str">
        <f>Calculations!U296</f>
        <v>Individual + Community toilets</v>
      </c>
      <c r="X10" s="171" t="str">
        <f>Calculations!V296</f>
        <v>Regulated- 3 yrs</v>
      </c>
      <c r="Y10" s="171" t="str">
        <f>Calculations!W296</f>
        <v>Sintex package treatment plant</v>
      </c>
      <c r="Z10" s="171" t="str">
        <f>Calculations!X296</f>
        <v>Innovative finance</v>
      </c>
    </row>
    <row r="11" spans="2:26" ht="15" customHeight="1" thickTop="1" thickBot="1" x14ac:dyDescent="0.4">
      <c r="B11" s="125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31"/>
      <c r="V11" s="171">
        <f>Calculations!T297</f>
        <v>5</v>
      </c>
      <c r="W11" s="171" t="str">
        <f>Calculations!U297</f>
        <v>Individual + Group toilets</v>
      </c>
      <c r="X11" s="171" t="str">
        <f>Calculations!V297</f>
        <v>Regulated- 5 yrs</v>
      </c>
      <c r="Y11" s="171" t="str">
        <f>Calculations!W297</f>
        <v>Master biotank</v>
      </c>
      <c r="Z11" s="171" t="str">
        <f>Calculations!X297</f>
        <v>Grants</v>
      </c>
    </row>
    <row r="12" spans="2:26" s="47" customFormat="1" ht="22.5" thickTop="1" thickBot="1" x14ac:dyDescent="0.4">
      <c r="B12" s="125"/>
      <c r="C12" s="126"/>
      <c r="D12" s="127"/>
      <c r="E12" s="200" t="s">
        <v>30</v>
      </c>
      <c r="F12" s="200"/>
      <c r="G12" s="200"/>
      <c r="H12" s="200"/>
      <c r="I12" s="200"/>
      <c r="J12" s="200"/>
      <c r="K12" s="128"/>
      <c r="L12" s="201" t="s">
        <v>31</v>
      </c>
      <c r="M12" s="201"/>
      <c r="N12" s="201"/>
      <c r="O12" s="201"/>
      <c r="P12" s="201"/>
      <c r="Q12" s="201"/>
      <c r="R12" s="129"/>
      <c r="S12" s="130"/>
      <c r="T12" s="131"/>
      <c r="V12" s="171">
        <f>Calculations!T298</f>
        <v>6</v>
      </c>
      <c r="W12" s="171" t="str">
        <f>Calculations!U298</f>
        <v>Individual toilets</v>
      </c>
      <c r="X12" s="171" t="str">
        <f>Calculations!V298</f>
        <v>Demand based</v>
      </c>
      <c r="Y12" s="171" t="str">
        <f>Calculations!W298</f>
        <v>Sintex package treatment plant</v>
      </c>
      <c r="Z12" s="171" t="str">
        <f>Calculations!X298</f>
        <v>Innovative finance</v>
      </c>
    </row>
    <row r="13" spans="2:26" s="47" customFormat="1" ht="18" customHeight="1" x14ac:dyDescent="0.35">
      <c r="B13" s="132"/>
      <c r="C13" s="53" t="s">
        <v>45</v>
      </c>
      <c r="D13" s="54"/>
      <c r="E13" s="212" t="str">
        <f>INDEX(ToiletOptions,ToiletOption1)</f>
        <v>Individual toilets</v>
      </c>
      <c r="F13" s="212"/>
      <c r="G13" s="212"/>
      <c r="H13" s="212"/>
      <c r="I13" s="212"/>
      <c r="J13" s="212"/>
      <c r="K13" s="49"/>
      <c r="L13" s="213" t="str">
        <f>INDEX(ToiletOptions,ToiletOption2)</f>
        <v>Individual toilets</v>
      </c>
      <c r="M13" s="213"/>
      <c r="N13" s="213"/>
      <c r="O13" s="213"/>
      <c r="P13" s="213"/>
      <c r="Q13" s="214"/>
      <c r="R13" s="52"/>
      <c r="S13" s="55"/>
      <c r="T13" s="63"/>
      <c r="V13" s="171">
        <f>Calculations!T299</f>
        <v>7</v>
      </c>
      <c r="W13" s="171" t="str">
        <f>Calculations!U299</f>
        <v>Individual + Group + Community toilets</v>
      </c>
      <c r="X13" s="171" t="str">
        <f>Calculations!V299</f>
        <v>Regulated-3yrs</v>
      </c>
      <c r="Y13" s="171" t="str">
        <f>Calculations!W299</f>
        <v>Mechanical dewatering</v>
      </c>
      <c r="Z13" s="171" t="str">
        <f>Calculations!X299</f>
        <v>Grants</v>
      </c>
    </row>
    <row r="14" spans="2:26" s="47" customFormat="1" ht="18" customHeight="1" x14ac:dyDescent="0.35">
      <c r="B14" s="132"/>
      <c r="C14" s="151" t="s">
        <v>269</v>
      </c>
      <c r="D14" s="152"/>
      <c r="E14" s="219" t="str">
        <f>INDEX(ConveyanceOptions,ConveyanceOption1)</f>
        <v>Regulated- 3 yrs</v>
      </c>
      <c r="F14" s="219"/>
      <c r="G14" s="219"/>
      <c r="H14" s="219"/>
      <c r="I14" s="219"/>
      <c r="J14" s="219"/>
      <c r="K14" s="153"/>
      <c r="L14" s="202" t="str">
        <f>INDEX(ConveyanceOptions,ConveyanceOption2)</f>
        <v>Regulated- 3 yrs</v>
      </c>
      <c r="M14" s="202"/>
      <c r="N14" s="202"/>
      <c r="O14" s="202"/>
      <c r="P14" s="202"/>
      <c r="Q14" s="203"/>
      <c r="R14" s="52"/>
      <c r="S14" s="55"/>
      <c r="T14" s="63"/>
      <c r="V14" s="171">
        <f>Calculations!T300</f>
        <v>8</v>
      </c>
      <c r="W14" s="171" t="str">
        <f>Calculations!U300</f>
        <v>Individual + Group + Community toilets</v>
      </c>
      <c r="X14" s="171" t="str">
        <f>Calculations!V300</f>
        <v>Demand Based</v>
      </c>
      <c r="Y14" s="171" t="str">
        <f>Calculations!W300</f>
        <v>At Nearby STP</v>
      </c>
      <c r="Z14" s="171" t="str">
        <f>Calculations!X300</f>
        <v>Self finance</v>
      </c>
    </row>
    <row r="15" spans="2:26" ht="18" customHeight="1" thickBot="1" x14ac:dyDescent="0.4">
      <c r="B15" s="133"/>
      <c r="C15" s="57" t="s">
        <v>284</v>
      </c>
      <c r="D15" s="58"/>
      <c r="E15" s="218" t="str">
        <f>INDEX(TreatmentOptions,TreatmentOption1)</f>
        <v>SDB</v>
      </c>
      <c r="F15" s="218"/>
      <c r="G15" s="218"/>
      <c r="H15" s="218"/>
      <c r="I15" s="218"/>
      <c r="J15" s="218"/>
      <c r="K15" s="50"/>
      <c r="L15" s="215" t="str">
        <f>INDEX(TreatmentOptions,TreatmentOption2)</f>
        <v>Sintex Package treatment Plant</v>
      </c>
      <c r="M15" s="215"/>
      <c r="N15" s="215"/>
      <c r="O15" s="215"/>
      <c r="P15" s="215"/>
      <c r="Q15" s="216"/>
      <c r="R15" s="52"/>
      <c r="S15" s="59"/>
      <c r="T15" s="64"/>
      <c r="V15" s="171">
        <f>Calculations!T301</f>
        <v>9</v>
      </c>
      <c r="W15" s="171">
        <f>Calculations!U301</f>
        <v>0</v>
      </c>
      <c r="X15" s="171">
        <f>Calculations!V301</f>
        <v>0</v>
      </c>
      <c r="Y15" s="171">
        <f>Calculations!W301</f>
        <v>0</v>
      </c>
      <c r="Z15" s="171">
        <f>Calculations!X301</f>
        <v>0</v>
      </c>
    </row>
    <row r="16" spans="2:26" ht="21.75" customHeight="1" x14ac:dyDescent="0.25">
      <c r="B16" s="133"/>
      <c r="C16" s="197" t="s">
        <v>39</v>
      </c>
      <c r="D16" s="197"/>
      <c r="E16" s="207">
        <f ca="1">Calculations!C254</f>
        <v>2161.5934660441667</v>
      </c>
      <c r="F16" s="207"/>
      <c r="G16" s="207"/>
      <c r="H16" s="207"/>
      <c r="I16" s="207"/>
      <c r="J16" s="207"/>
      <c r="K16" s="116"/>
      <c r="L16" s="217">
        <f ca="1">Calculations!L254</f>
        <v>2177.3613214441666</v>
      </c>
      <c r="M16" s="217"/>
      <c r="N16" s="217"/>
      <c r="O16" s="217"/>
      <c r="P16" s="217"/>
      <c r="Q16" s="217"/>
      <c r="R16" s="179" t="s">
        <v>44</v>
      </c>
      <c r="S16" s="179"/>
      <c r="T16" s="65"/>
      <c r="V16" s="171">
        <f>Calculations!T302</f>
        <v>10</v>
      </c>
      <c r="W16" s="171">
        <f>Calculations!U302</f>
        <v>0</v>
      </c>
      <c r="X16" s="171">
        <f>Calculations!V302</f>
        <v>0</v>
      </c>
      <c r="Y16" s="171">
        <f>Calculations!W302</f>
        <v>0</v>
      </c>
      <c r="Z16" s="171">
        <f>Calculations!X302</f>
        <v>0</v>
      </c>
    </row>
    <row r="17" spans="2:26" ht="21" x14ac:dyDescent="0.25">
      <c r="B17" s="133"/>
      <c r="C17" s="223" t="s">
        <v>6</v>
      </c>
      <c r="D17" s="223"/>
      <c r="E17" s="222">
        <f ca="1">Calculations!C255</f>
        <v>19.91481914288876</v>
      </c>
      <c r="F17" s="222"/>
      <c r="G17" s="222"/>
      <c r="H17" s="222"/>
      <c r="I17" s="222"/>
      <c r="J17" s="222"/>
      <c r="K17" s="221"/>
      <c r="L17" s="220">
        <f ca="1">Calculations!L255</f>
        <v>29.148188439988949</v>
      </c>
      <c r="M17" s="220"/>
      <c r="N17" s="220"/>
      <c r="O17" s="220"/>
      <c r="P17" s="220"/>
      <c r="Q17" s="220"/>
      <c r="R17" s="179"/>
      <c r="S17" s="179"/>
      <c r="T17" s="65"/>
      <c r="V17" s="171">
        <f>Calculations!T303</f>
        <v>11</v>
      </c>
      <c r="W17" s="171">
        <f>Calculations!U303</f>
        <v>0</v>
      </c>
      <c r="X17" s="171">
        <f>Calculations!V303</f>
        <v>0</v>
      </c>
      <c r="Y17" s="171">
        <f>Calculations!W303</f>
        <v>0</v>
      </c>
      <c r="Z17" s="171">
        <f>Calculations!X303</f>
        <v>0</v>
      </c>
    </row>
    <row r="18" spans="2:26" ht="21" hidden="1" x14ac:dyDescent="0.25">
      <c r="B18" s="133"/>
      <c r="C18" s="206" t="s">
        <v>40</v>
      </c>
      <c r="D18" s="206"/>
      <c r="E18" s="181">
        <f ca="1">Calculations!C256</f>
        <v>3.0449999999999998E-2</v>
      </c>
      <c r="F18" s="181"/>
      <c r="G18" s="181"/>
      <c r="H18" s="181"/>
      <c r="I18" s="181"/>
      <c r="J18" s="181"/>
      <c r="K18" s="117"/>
      <c r="L18" s="180">
        <f ca="1">Calculations!L256</f>
        <v>3.0449999999999998E-2</v>
      </c>
      <c r="M18" s="180"/>
      <c r="N18" s="180"/>
      <c r="O18" s="180"/>
      <c r="P18" s="180"/>
      <c r="Q18" s="180"/>
      <c r="R18" s="179"/>
      <c r="S18" s="179"/>
      <c r="T18" s="65"/>
      <c r="V18" s="171">
        <f>Calculations!T304</f>
        <v>12</v>
      </c>
      <c r="W18" s="171">
        <f>Calculations!U304</f>
        <v>0</v>
      </c>
      <c r="X18" s="171">
        <f>Calculations!V304</f>
        <v>0</v>
      </c>
      <c r="Y18" s="171">
        <f>Calculations!W304</f>
        <v>0</v>
      </c>
      <c r="Z18" s="171">
        <f>Calculations!X304</f>
        <v>0</v>
      </c>
    </row>
    <row r="19" spans="2:26" x14ac:dyDescent="0.25">
      <c r="B19" s="134"/>
      <c r="C19" s="60"/>
      <c r="D19" s="61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V19" s="171">
        <f>Calculations!T305</f>
        <v>13</v>
      </c>
      <c r="W19" s="171">
        <f>Calculations!U305</f>
        <v>0</v>
      </c>
      <c r="X19" s="171">
        <f>Calculations!V305</f>
        <v>0</v>
      </c>
      <c r="Y19" s="171">
        <f>Calculations!W305</f>
        <v>0</v>
      </c>
      <c r="Z19" s="171">
        <f>Calculations!X305</f>
        <v>0</v>
      </c>
    </row>
    <row r="20" spans="2:26" x14ac:dyDescent="0.25">
      <c r="B20" s="13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64"/>
      <c r="V20" s="171">
        <f>Calculations!T306</f>
        <v>14</v>
      </c>
      <c r="W20" s="171">
        <f>Calculations!U306</f>
        <v>0</v>
      </c>
      <c r="X20" s="171">
        <f>Calculations!V306</f>
        <v>0</v>
      </c>
      <c r="Y20" s="171">
        <f>Calculations!W306</f>
        <v>0</v>
      </c>
      <c r="Z20" s="171">
        <f>Calculations!X306</f>
        <v>0</v>
      </c>
    </row>
    <row r="21" spans="2:26" x14ac:dyDescent="0.25">
      <c r="B21" s="13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64"/>
      <c r="V21" s="171">
        <f>Calculations!T307</f>
        <v>15</v>
      </c>
      <c r="W21" s="171">
        <f>Calculations!U307</f>
        <v>0</v>
      </c>
      <c r="X21" s="171">
        <f>Calculations!V307</f>
        <v>0</v>
      </c>
      <c r="Y21" s="171">
        <f>Calculations!W307</f>
        <v>0</v>
      </c>
      <c r="Z21" s="171">
        <f>Calculations!X307</f>
        <v>0</v>
      </c>
    </row>
    <row r="22" spans="2:26" x14ac:dyDescent="0.25">
      <c r="B22" s="133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64"/>
      <c r="V22" s="171">
        <f>Calculations!T308</f>
        <v>16</v>
      </c>
      <c r="W22" s="171">
        <f>Calculations!U308</f>
        <v>0</v>
      </c>
      <c r="X22" s="171">
        <f>Calculations!V308</f>
        <v>0</v>
      </c>
      <c r="Y22" s="171">
        <f>Calculations!W308</f>
        <v>0</v>
      </c>
      <c r="Z22" s="171">
        <f>Calculations!X308</f>
        <v>0</v>
      </c>
    </row>
    <row r="23" spans="2:26" x14ac:dyDescent="0.25">
      <c r="B23" s="133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64"/>
      <c r="V23" s="171">
        <f>Calculations!T309</f>
        <v>17</v>
      </c>
      <c r="W23" s="171">
        <f>Calculations!U309</f>
        <v>0</v>
      </c>
      <c r="X23" s="171">
        <f>Calculations!V309</f>
        <v>0</v>
      </c>
      <c r="Y23" s="171">
        <f>Calculations!W309</f>
        <v>0</v>
      </c>
      <c r="Z23" s="171">
        <f>Calculations!X309</f>
        <v>0</v>
      </c>
    </row>
    <row r="24" spans="2:26" x14ac:dyDescent="0.25">
      <c r="B24" s="133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64"/>
      <c r="V24" s="171">
        <f>Calculations!T310</f>
        <v>18</v>
      </c>
      <c r="W24" s="171">
        <f>Calculations!U310</f>
        <v>0</v>
      </c>
      <c r="X24" s="171">
        <f>Calculations!V310</f>
        <v>0</v>
      </c>
      <c r="Y24" s="171">
        <f>Calculations!W310</f>
        <v>0</v>
      </c>
      <c r="Z24" s="171">
        <f>Calculations!X310</f>
        <v>0</v>
      </c>
    </row>
    <row r="25" spans="2:26" x14ac:dyDescent="0.25">
      <c r="B25" s="133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64"/>
      <c r="V25" s="171">
        <f>Calculations!T311</f>
        <v>19</v>
      </c>
      <c r="W25" s="171">
        <f>Calculations!U311</f>
        <v>0</v>
      </c>
      <c r="X25" s="171">
        <f>Calculations!V311</f>
        <v>0</v>
      </c>
      <c r="Y25" s="171">
        <f>Calculations!W311</f>
        <v>0</v>
      </c>
      <c r="Z25" s="171">
        <f>Calculations!X311</f>
        <v>0</v>
      </c>
    </row>
    <row r="26" spans="2:26" x14ac:dyDescent="0.25">
      <c r="B26" s="133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4"/>
      <c r="V26" s="171">
        <f>Calculations!T312</f>
        <v>20</v>
      </c>
      <c r="W26" s="171">
        <f>Calculations!U312</f>
        <v>0</v>
      </c>
      <c r="X26" s="171">
        <f>Calculations!V312</f>
        <v>0</v>
      </c>
      <c r="Y26" s="171">
        <f>Calculations!W312</f>
        <v>0</v>
      </c>
      <c r="Z26" s="171">
        <f>Calculations!X312</f>
        <v>0</v>
      </c>
    </row>
    <row r="27" spans="2:26" x14ac:dyDescent="0.25">
      <c r="B27" s="133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64"/>
      <c r="V27" s="171">
        <f>Calculations!T313</f>
        <v>21</v>
      </c>
      <c r="W27" s="171">
        <f>Calculations!U313</f>
        <v>0</v>
      </c>
      <c r="X27" s="171">
        <f>Calculations!V313</f>
        <v>0</v>
      </c>
      <c r="Y27" s="171">
        <f>Calculations!W313</f>
        <v>0</v>
      </c>
      <c r="Z27" s="171">
        <f>Calculations!X313</f>
        <v>0</v>
      </c>
    </row>
    <row r="28" spans="2:26" x14ac:dyDescent="0.25">
      <c r="B28" s="133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64"/>
      <c r="V28" s="171">
        <f>Calculations!T314</f>
        <v>22</v>
      </c>
      <c r="W28" s="171">
        <f>Calculations!U314</f>
        <v>0</v>
      </c>
      <c r="X28" s="171">
        <f>Calculations!V314</f>
        <v>0</v>
      </c>
      <c r="Y28" s="171">
        <f>Calculations!W314</f>
        <v>0</v>
      </c>
      <c r="Z28" s="171">
        <f>Calculations!X314</f>
        <v>0</v>
      </c>
    </row>
    <row r="29" spans="2:26" x14ac:dyDescent="0.25">
      <c r="B29" s="133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64"/>
      <c r="V29" s="171">
        <f>Calculations!T315</f>
        <v>23</v>
      </c>
      <c r="W29" s="171">
        <f>Calculations!U315</f>
        <v>0</v>
      </c>
      <c r="X29" s="171">
        <f>Calculations!V315</f>
        <v>0</v>
      </c>
      <c r="Y29" s="171">
        <f>Calculations!W315</f>
        <v>0</v>
      </c>
      <c r="Z29" s="171">
        <f>Calculations!X315</f>
        <v>0</v>
      </c>
    </row>
    <row r="30" spans="2:26" hidden="1" x14ac:dyDescent="0.25">
      <c r="B30" s="133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64"/>
      <c r="V30" s="171">
        <f>Calculations!T316</f>
        <v>24</v>
      </c>
      <c r="W30" s="171">
        <f>Calculations!U316</f>
        <v>0</v>
      </c>
      <c r="X30" s="171">
        <f>Calculations!V316</f>
        <v>0</v>
      </c>
      <c r="Y30" s="171">
        <f>Calculations!W316</f>
        <v>0</v>
      </c>
      <c r="Z30" s="171">
        <f>Calculations!X316</f>
        <v>0</v>
      </c>
    </row>
    <row r="31" spans="2:26" x14ac:dyDescent="0.25">
      <c r="B31" s="133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64"/>
      <c r="V31" s="171">
        <f>Calculations!T317</f>
        <v>25</v>
      </c>
      <c r="W31" s="171">
        <f>Calculations!U317</f>
        <v>0</v>
      </c>
      <c r="X31" s="171">
        <f>Calculations!V317</f>
        <v>0</v>
      </c>
      <c r="Y31" s="171">
        <f>Calculations!W317</f>
        <v>0</v>
      </c>
      <c r="Z31" s="171">
        <f>Calculations!X317</f>
        <v>0</v>
      </c>
    </row>
    <row r="32" spans="2:26" x14ac:dyDescent="0.25">
      <c r="B32" s="133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64"/>
      <c r="V32" s="171">
        <f>Calculations!T318</f>
        <v>26</v>
      </c>
      <c r="W32" s="171">
        <f>Calculations!U318</f>
        <v>0</v>
      </c>
      <c r="X32" s="171">
        <f>Calculations!V318</f>
        <v>0</v>
      </c>
      <c r="Y32" s="171">
        <f>Calculations!W318</f>
        <v>0</v>
      </c>
      <c r="Z32" s="171">
        <f>Calculations!X318</f>
        <v>0</v>
      </c>
    </row>
    <row r="33" spans="2:26" x14ac:dyDescent="0.25">
      <c r="B33" s="133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4"/>
      <c r="V33" s="171">
        <f>Calculations!T319</f>
        <v>27</v>
      </c>
      <c r="W33" s="171">
        <f>Calculations!U319</f>
        <v>0</v>
      </c>
      <c r="X33" s="171">
        <f>Calculations!V319</f>
        <v>0</v>
      </c>
      <c r="Y33" s="171">
        <f>Calculations!W319</f>
        <v>0</v>
      </c>
      <c r="Z33" s="171">
        <f>Calculations!X319</f>
        <v>0</v>
      </c>
    </row>
    <row r="34" spans="2:26" x14ac:dyDescent="0.25">
      <c r="B34" s="133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</row>
    <row r="35" spans="2:26" x14ac:dyDescent="0.25">
      <c r="B35" s="133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64"/>
    </row>
    <row r="36" spans="2:26" x14ac:dyDescent="0.25">
      <c r="B36" s="13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64"/>
    </row>
    <row r="37" spans="2:26" x14ac:dyDescent="0.25">
      <c r="B37" s="13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4"/>
    </row>
    <row r="38" spans="2:26" x14ac:dyDescent="0.25">
      <c r="B38" s="133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64"/>
    </row>
    <row r="39" spans="2:26" x14ac:dyDescent="0.25">
      <c r="B39" s="133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64"/>
    </row>
    <row r="40" spans="2:26" x14ac:dyDescent="0.25">
      <c r="B40" s="133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64"/>
    </row>
    <row r="41" spans="2:26" ht="15" customHeight="1" x14ac:dyDescent="0.25">
      <c r="B41" s="13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64"/>
    </row>
    <row r="42" spans="2:26" ht="15" customHeight="1" x14ac:dyDescent="0.25">
      <c r="B42" s="133"/>
      <c r="C42" s="197" t="s">
        <v>41</v>
      </c>
      <c r="D42" s="197"/>
      <c r="E42" s="197"/>
      <c r="F42" s="197"/>
      <c r="G42" s="197"/>
      <c r="H42" s="56"/>
      <c r="I42" s="56"/>
      <c r="J42" s="56"/>
      <c r="K42" s="56"/>
      <c r="L42" s="56"/>
      <c r="M42" s="182"/>
      <c r="N42" s="182"/>
      <c r="O42" s="208"/>
      <c r="P42" s="56"/>
      <c r="Q42" s="56"/>
      <c r="R42" s="56"/>
      <c r="S42" s="56"/>
      <c r="T42" s="64"/>
    </row>
    <row r="43" spans="2:26" ht="15" customHeight="1" x14ac:dyDescent="0.25">
      <c r="B43" s="133"/>
      <c r="C43" s="197"/>
      <c r="D43" s="197"/>
      <c r="E43" s="197"/>
      <c r="F43" s="197"/>
      <c r="G43" s="197"/>
      <c r="H43" s="56"/>
      <c r="I43" s="56"/>
      <c r="J43" s="56"/>
      <c r="K43" s="56"/>
      <c r="L43" s="56"/>
      <c r="M43" s="183"/>
      <c r="N43" s="183"/>
      <c r="O43" s="209"/>
      <c r="P43" s="56"/>
      <c r="Q43" s="56"/>
      <c r="R43" s="56"/>
      <c r="S43" s="56"/>
      <c r="T43" s="64"/>
    </row>
    <row r="44" spans="2:26" ht="15" customHeight="1" x14ac:dyDescent="0.25">
      <c r="B44" s="133"/>
      <c r="C44" s="190" t="s">
        <v>30</v>
      </c>
      <c r="D44" s="191"/>
      <c r="E44" s="191"/>
      <c r="F44" s="121">
        <v>2015</v>
      </c>
      <c r="G44" s="121">
        <f>F44+1</f>
        <v>2016</v>
      </c>
      <c r="H44" s="121">
        <f t="shared" ref="H44:J44" si="0">G44+1</f>
        <v>2017</v>
      </c>
      <c r="I44" s="121">
        <f t="shared" si="0"/>
        <v>2018</v>
      </c>
      <c r="J44" s="45">
        <f t="shared" si="0"/>
        <v>2019</v>
      </c>
      <c r="K44" s="56"/>
      <c r="L44" s="188" t="s">
        <v>31</v>
      </c>
      <c r="M44" s="189"/>
      <c r="N44" s="189"/>
      <c r="O44" s="120">
        <f>F44</f>
        <v>2015</v>
      </c>
      <c r="P44" s="120">
        <f>G44</f>
        <v>2016</v>
      </c>
      <c r="Q44" s="120">
        <f>H44</f>
        <v>2017</v>
      </c>
      <c r="R44" s="120">
        <f>I44</f>
        <v>2018</v>
      </c>
      <c r="S44" s="46">
        <f>J44</f>
        <v>2019</v>
      </c>
      <c r="T44" s="64"/>
    </row>
    <row r="45" spans="2:26" ht="16.5" customHeight="1" x14ac:dyDescent="0.25">
      <c r="B45" s="133"/>
      <c r="C45" s="195" t="str">
        <f ca="1">IFERROR(VLOOKUP(Calculations!B265,Calculations!$B$337:$C$448,2,FALSE),"")</f>
        <v xml:space="preserve">Improve existing individual toilets </v>
      </c>
      <c r="D45" s="196"/>
      <c r="E45" s="196"/>
      <c r="F45" s="103">
        <f ca="1">IFERROR(INDEX((Phasing1,Capex1,Opex1),MATCH(INDEX(ActionLongName,MATCH($C45,ActionShortName,0)),INDEX(Phasing1,0,1),0),MATCH(F$44,Calculations!$B$257:$I$257,0),ChartTypeSel),"")</f>
        <v>1</v>
      </c>
      <c r="G45" s="103">
        <f ca="1">IFERROR(INDEX((Phasing1,Capex1,Opex1),MATCH(INDEX(ActionLongName,MATCH($C45,ActionShortName,0)),INDEX(Phasing1,0,1),0),MATCH(G$44,Calculations!$B$257:$I$257,0),ChartTypeSel),"")</f>
        <v>1</v>
      </c>
      <c r="H45" s="103" t="str">
        <f ca="1">IFERROR(INDEX((Phasing1,Capex1,Opex1),MATCH(INDEX(ActionLongName,MATCH($C45,ActionShortName,0)),INDEX(Phasing1,0,1),0),MATCH(H$44,Calculations!$B$257:$I$257,0),ChartTypeSel),"")</f>
        <v/>
      </c>
      <c r="I45" s="103" t="str">
        <f ca="1">IFERROR(INDEX((Phasing1,Capex1,Opex1),MATCH(INDEX(ActionLongName,MATCH($C45,ActionShortName,0)),INDEX(Phasing1,0,1),0),MATCH(I$44,Calculations!$B$257:$I$257,0),ChartTypeSel),"")</f>
        <v/>
      </c>
      <c r="J45" s="104" t="str">
        <f ca="1">IFERROR(INDEX((Phasing1,Capex1,Opex1),MATCH(INDEX(ActionLongName,MATCH($C45,ActionShortName,0)),INDEX(Phasing1,0,1),0),MATCH(J$44,Calculations!$B$257:$I$257,0),ChartTypeSel),"")</f>
        <v/>
      </c>
      <c r="K45" s="56"/>
      <c r="L45" s="198" t="str">
        <f ca="1">IFERROR(VLOOKUP(Calculations!K265,Calculations!$B$337:$C$448,2,FALSE),"")</f>
        <v xml:space="preserve">Improve existing individual toilets </v>
      </c>
      <c r="M45" s="199"/>
      <c r="N45" s="199"/>
      <c r="O45" s="107">
        <f ca="1">IFERROR(INDEX((Phasing2,Capex2,Opex2),MATCH(INDEX(ActionLongName,MATCH($L45,ActionShortName,0)),INDEX(Phasing2,0,1),0),MATCH(O$44,Calculations!$B$257:$I$257,0),ChartTypeSel),"")</f>
        <v>1</v>
      </c>
      <c r="P45" s="107">
        <f ca="1">IFERROR(INDEX((Phasing2,Capex2,Opex2),MATCH(INDEX(ActionLongName,MATCH($L45,ActionShortName,0)),INDEX(Phasing2,0,1),0),MATCH(P$44,Calculations!$B$257:$I$257,0),ChartTypeSel),"")</f>
        <v>1</v>
      </c>
      <c r="Q45" s="107" t="str">
        <f ca="1">IFERROR(INDEX((Phasing2,Capex2,Opex2),MATCH(INDEX(ActionLongName,MATCH($L45,ActionShortName,0)),INDEX(Phasing2,0,1),0),MATCH(Q$44,Calculations!$B$257:$I$257,0),ChartTypeSel),"")</f>
        <v/>
      </c>
      <c r="R45" s="107" t="str">
        <f ca="1">IFERROR(INDEX((Phasing2,Capex2,Opex2),MATCH(INDEX(ActionLongName,MATCH($L45,ActionShortName,0)),INDEX(Phasing2,0,1),0),MATCH(R$44,Calculations!$B$257:$I$257,0),ChartTypeSel),"")</f>
        <v/>
      </c>
      <c r="S45" s="108" t="str">
        <f ca="1">IFERROR(INDEX((Phasing2,Capex2,Opex2),MATCH(INDEX(ActionLongName,MATCH($L45,ActionShortName,0)),INDEX(Phasing2,0,1),0),MATCH(S$44,Calculations!$B$257:$I$257,0),ChartTypeSel),"")</f>
        <v/>
      </c>
      <c r="T45" s="64"/>
    </row>
    <row r="46" spans="2:26" ht="15" customHeight="1" x14ac:dyDescent="0.25">
      <c r="B46" s="133"/>
      <c r="C46" s="192" t="str">
        <f ca="1">IFERROR(VLOOKUP(Calculations!B266,Calculations!$B$337:$C$448,2,FALSE),"")</f>
        <v>New individual toilets</v>
      </c>
      <c r="D46" s="193"/>
      <c r="E46" s="194"/>
      <c r="F46" s="103" t="str">
        <f ca="1">IFERROR(INDEX((Phasing1,Capex1,Opex1),MATCH(INDEX(ActionLongName,MATCH($C46,ActionShortName,0)),INDEX(Phasing1,0,1),0),MATCH(F$44,Calculations!$B$257:$I$257,0),ChartTypeSel),"")</f>
        <v/>
      </c>
      <c r="G46" s="103" t="str">
        <f ca="1">IFERROR(INDEX((Phasing1,Capex1,Opex1),MATCH(INDEX(ActionLongName,MATCH($C46,ActionShortName,0)),INDEX(Phasing1,0,1),0),MATCH(G$44,Calculations!$B$257:$I$257,0),ChartTypeSel),"")</f>
        <v/>
      </c>
      <c r="H46" s="103" t="str">
        <f ca="1">IFERROR(INDEX((Phasing1,Capex1,Opex1),MATCH(INDEX(ActionLongName,MATCH($C46,ActionShortName,0)),INDEX(Phasing1,0,1),0),MATCH(H$44,Calculations!$B$257:$I$257,0),ChartTypeSel),"")</f>
        <v/>
      </c>
      <c r="I46" s="103" t="str">
        <f ca="1">IFERROR(INDEX((Phasing1,Capex1,Opex1),MATCH(INDEX(ActionLongName,MATCH($C46,ActionShortName,0)),INDEX(Phasing1,0,1),0),MATCH(I$44,Calculations!$B$257:$I$257,0),ChartTypeSel),"")</f>
        <v/>
      </c>
      <c r="J46" s="104" t="str">
        <f ca="1">IFERROR(INDEX((Phasing1,Capex1,Opex1),MATCH(INDEX(ActionLongName,MATCH($C46,ActionShortName,0)),INDEX(Phasing1,0,1),0),MATCH(J$44,Calculations!$B$257:$I$257,0),ChartTypeSel),"")</f>
        <v/>
      </c>
      <c r="K46" s="56"/>
      <c r="L46" s="198" t="str">
        <f ca="1">IFERROR(VLOOKUP(Calculations!K266,Calculations!$B$337:$C$448,2,FALSE),"")</f>
        <v>New individual toilets</v>
      </c>
      <c r="M46" s="199"/>
      <c r="N46" s="199"/>
      <c r="O46" s="107" t="str">
        <f ca="1">IFERROR(INDEX((Phasing2,Capex2,Opex2),MATCH(INDEX(ActionLongName,MATCH($L46,ActionShortName,0)),INDEX(Phasing2,0,1),0),MATCH(O$44,Calculations!$B$257:$I$257,0),ChartTypeSel),"")</f>
        <v/>
      </c>
      <c r="P46" s="107" t="str">
        <f ca="1">IFERROR(INDEX((Phasing2,Capex2,Opex2),MATCH(INDEX(ActionLongName,MATCH($L46,ActionShortName,0)),INDEX(Phasing2,0,1),0),MATCH(P$44,Calculations!$B$257:$I$257,0),ChartTypeSel),"")</f>
        <v/>
      </c>
      <c r="Q46" s="107" t="str">
        <f ca="1">IFERROR(INDEX((Phasing2,Capex2,Opex2),MATCH(INDEX(ActionLongName,MATCH($L46,ActionShortName,0)),INDEX(Phasing2,0,1),0),MATCH(Q$44,Calculations!$B$257:$I$257,0),ChartTypeSel),"")</f>
        <v/>
      </c>
      <c r="R46" s="107" t="str">
        <f ca="1">IFERROR(INDEX((Phasing2,Capex2,Opex2),MATCH(INDEX(ActionLongName,MATCH($L46,ActionShortName,0)),INDEX(Phasing2,0,1),0),MATCH(R$44,Calculations!$B$257:$I$257,0),ChartTypeSel),"")</f>
        <v/>
      </c>
      <c r="S46" s="108" t="str">
        <f ca="1">IFERROR(INDEX((Phasing2,Capex2,Opex2),MATCH(INDEX(ActionLongName,MATCH($L46,ActionShortName,0)),INDEX(Phasing2,0,1),0),MATCH(S$44,Calculations!$B$257:$I$257,0),ChartTypeSel),"")</f>
        <v/>
      </c>
      <c r="T46" s="64"/>
    </row>
    <row r="47" spans="2:26" ht="15" customHeight="1" x14ac:dyDescent="0.25">
      <c r="B47" s="133"/>
      <c r="C47" s="192" t="str">
        <f ca="1">IFERROR(VLOOKUP(Calculations!B267,Calculations!$B$337:$C$448,2,FALSE),"")</f>
        <v>Increase septage collection with existing trucks</v>
      </c>
      <c r="D47" s="193"/>
      <c r="E47" s="194"/>
      <c r="F47" s="103">
        <f ca="1">IFERROR(INDEX((Phasing1,Capex1,Opex1),MATCH(INDEX(ActionLongName,MATCH($C47,ActionShortName,0)),INDEX(Phasing1,0,1),0),MATCH(F$44,Calculations!$B$257:$I$257,0),ChartTypeSel),"")</f>
        <v>1</v>
      </c>
      <c r="G47" s="103">
        <f ca="1">IFERROR(INDEX((Phasing1,Capex1,Opex1),MATCH(INDEX(ActionLongName,MATCH($C47,ActionShortName,0)),INDEX(Phasing1,0,1),0),MATCH(G$44,Calculations!$B$257:$I$257,0),ChartTypeSel),"")</f>
        <v>1</v>
      </c>
      <c r="H47" s="103">
        <f ca="1">IFERROR(INDEX((Phasing1,Capex1,Opex1),MATCH(INDEX(ActionLongName,MATCH($C47,ActionShortName,0)),INDEX(Phasing1,0,1),0),MATCH(H$44,Calculations!$B$257:$I$257,0),ChartTypeSel),"")</f>
        <v>1</v>
      </c>
      <c r="I47" s="103" t="str">
        <f ca="1">IFERROR(INDEX((Phasing1,Capex1,Opex1),MATCH(INDEX(ActionLongName,MATCH($C47,ActionShortName,0)),INDEX(Phasing1,0,1),0),MATCH(I$44,Calculations!$B$257:$I$257,0),ChartTypeSel),"")</f>
        <v/>
      </c>
      <c r="J47" s="104" t="str">
        <f ca="1">IFERROR(INDEX((Phasing1,Capex1,Opex1),MATCH(INDEX(ActionLongName,MATCH($C47,ActionShortName,0)),INDEX(Phasing1,0,1),0),MATCH(J$44,Calculations!$B$257:$I$257,0),ChartTypeSel),"")</f>
        <v/>
      </c>
      <c r="K47" s="56"/>
      <c r="L47" s="198" t="str">
        <f ca="1">IFERROR(VLOOKUP(Calculations!K267,Calculations!$B$337:$C$448,2,FALSE),"")</f>
        <v>Increase septage collection with existing trucks</v>
      </c>
      <c r="M47" s="199"/>
      <c r="N47" s="199"/>
      <c r="O47" s="107">
        <f ca="1">IFERROR(INDEX((Phasing2,Capex2,Opex2),MATCH(INDEX(ActionLongName,MATCH($L47,ActionShortName,0)),INDEX(Phasing2,0,1),0),MATCH(O$44,Calculations!$B$257:$I$257,0),ChartTypeSel),"")</f>
        <v>1</v>
      </c>
      <c r="P47" s="107">
        <f ca="1">IFERROR(INDEX((Phasing2,Capex2,Opex2),MATCH(INDEX(ActionLongName,MATCH($L47,ActionShortName,0)),INDEX(Phasing2,0,1),0),MATCH(P$44,Calculations!$B$257:$I$257,0),ChartTypeSel),"")</f>
        <v>1</v>
      </c>
      <c r="Q47" s="107">
        <f ca="1">IFERROR(INDEX((Phasing2,Capex2,Opex2),MATCH(INDEX(ActionLongName,MATCH($L47,ActionShortName,0)),INDEX(Phasing2,0,1),0),MATCH(Q$44,Calculations!$B$257:$I$257,0),ChartTypeSel),"")</f>
        <v>1</v>
      </c>
      <c r="R47" s="107" t="str">
        <f ca="1">IFERROR(INDEX((Phasing2,Capex2,Opex2),MATCH(INDEX(ActionLongName,MATCH($L47,ActionShortName,0)),INDEX(Phasing2,0,1),0),MATCH(R$44,Calculations!$B$257:$I$257,0),ChartTypeSel),"")</f>
        <v/>
      </c>
      <c r="S47" s="108" t="str">
        <f ca="1">IFERROR(INDEX((Phasing2,Capex2,Opex2),MATCH(INDEX(ActionLongName,MATCH($L47,ActionShortName,0)),INDEX(Phasing2,0,1),0),MATCH(S$44,Calculations!$B$257:$I$257,0),ChartTypeSel),"")</f>
        <v/>
      </c>
      <c r="T47" s="64"/>
    </row>
    <row r="48" spans="2:26" ht="15" customHeight="1" x14ac:dyDescent="0.25">
      <c r="B48" s="133"/>
      <c r="C48" s="192" t="str">
        <f ca="1">IFERROR(VLOOKUP(Calculations!B268,Calculations!$B$337:$C$448,2,FALSE),"")</f>
        <v>New suction emptier trucks</v>
      </c>
      <c r="D48" s="193"/>
      <c r="E48" s="194"/>
      <c r="F48" s="103">
        <f ca="1">IFERROR(INDEX((Phasing1,Capex1,Opex1),MATCH(INDEX(ActionLongName,MATCH($C48,ActionShortName,0)),INDEX(Phasing1,0,1),0),MATCH(F$44,Calculations!$B$257:$I$257,0),ChartTypeSel),"")</f>
        <v>1</v>
      </c>
      <c r="G48" s="103">
        <f ca="1">IFERROR(INDEX((Phasing1,Capex1,Opex1),MATCH(INDEX(ActionLongName,MATCH($C48,ActionShortName,0)),INDEX(Phasing1,0,1),0),MATCH(G$44,Calculations!$B$257:$I$257,0),ChartTypeSel),"")</f>
        <v>1</v>
      </c>
      <c r="H48" s="103">
        <f ca="1">IFERROR(INDEX((Phasing1,Capex1,Opex1),MATCH(INDEX(ActionLongName,MATCH($C48,ActionShortName,0)),INDEX(Phasing1,0,1),0),MATCH(H$44,Calculations!$B$257:$I$257,0),ChartTypeSel),"")</f>
        <v>1</v>
      </c>
      <c r="I48" s="103" t="str">
        <f ca="1">IFERROR(INDEX((Phasing1,Capex1,Opex1),MATCH(INDEX(ActionLongName,MATCH($C48,ActionShortName,0)),INDEX(Phasing1,0,1),0),MATCH(I$44,Calculations!$B$257:$I$257,0),ChartTypeSel),"")</f>
        <v/>
      </c>
      <c r="J48" s="104" t="str">
        <f ca="1">IFERROR(INDEX((Phasing1,Capex1,Opex1),MATCH(INDEX(ActionLongName,MATCH($C48,ActionShortName,0)),INDEX(Phasing1,0,1),0),MATCH(J$44,Calculations!$B$257:$I$257,0),ChartTypeSel),"")</f>
        <v/>
      </c>
      <c r="K48" s="56"/>
      <c r="L48" s="198" t="str">
        <f ca="1">IFERROR(VLOOKUP(Calculations!K268,Calculations!$B$337:$C$448,2,FALSE),"")</f>
        <v>New suction emptier trucks</v>
      </c>
      <c r="M48" s="199"/>
      <c r="N48" s="199"/>
      <c r="O48" s="107">
        <f ca="1">IFERROR(INDEX((Phasing2,Capex2,Opex2),MATCH(INDEX(ActionLongName,MATCH($L48,ActionShortName,0)),INDEX(Phasing2,0,1),0),MATCH(O$44,Calculations!$B$257:$I$257,0),ChartTypeSel),"")</f>
        <v>1</v>
      </c>
      <c r="P48" s="107">
        <f ca="1">IFERROR(INDEX((Phasing2,Capex2,Opex2),MATCH(INDEX(ActionLongName,MATCH($L48,ActionShortName,0)),INDEX(Phasing2,0,1),0),MATCH(P$44,Calculations!$B$257:$I$257,0),ChartTypeSel),"")</f>
        <v>1</v>
      </c>
      <c r="Q48" s="107">
        <f ca="1">IFERROR(INDEX((Phasing2,Capex2,Opex2),MATCH(INDEX(ActionLongName,MATCH($L48,ActionShortName,0)),INDEX(Phasing2,0,1),0),MATCH(Q$44,Calculations!$B$257:$I$257,0),ChartTypeSel),"")</f>
        <v>1</v>
      </c>
      <c r="R48" s="107" t="str">
        <f ca="1">IFERROR(INDEX((Phasing2,Capex2,Opex2),MATCH(INDEX(ActionLongName,MATCH($L48,ActionShortName,0)),INDEX(Phasing2,0,1),0),MATCH(R$44,Calculations!$B$257:$I$257,0),ChartTypeSel),"")</f>
        <v/>
      </c>
      <c r="S48" s="108" t="str">
        <f ca="1">IFERROR(INDEX((Phasing2,Capex2,Opex2),MATCH(INDEX(ActionLongName,MATCH($L48,ActionShortName,0)),INDEX(Phasing2,0,1),0),MATCH(S$44,Calculations!$B$257:$I$257,0),ChartTypeSel),"")</f>
        <v/>
      </c>
      <c r="T48" s="64"/>
    </row>
    <row r="49" spans="2:20" ht="15" customHeight="1" x14ac:dyDescent="0.25">
      <c r="B49" s="133"/>
      <c r="C49" s="192" t="str">
        <f ca="1">IFERROR(VLOOKUP(Calculations!B269,Calculations!$B$337:$C$448,2,FALSE),"")</f>
        <v>Fecal sludge treatment plant</v>
      </c>
      <c r="D49" s="193"/>
      <c r="E49" s="194"/>
      <c r="F49" s="103">
        <f ca="1">IFERROR(INDEX((Phasing1,Capex1,Opex1),MATCH(INDEX(ActionLongName,MATCH($C49,ActionShortName,0)),INDEX(Phasing1,0,1),0),MATCH(F$44,Calculations!$B$257:$I$257,0),ChartTypeSel),"")</f>
        <v>1</v>
      </c>
      <c r="G49" s="103" t="str">
        <f ca="1">IFERROR(INDEX((Phasing1,Capex1,Opex1),MATCH(INDEX(ActionLongName,MATCH($C49,ActionShortName,0)),INDEX(Phasing1,0,1),0),MATCH(G$44,Calculations!$B$257:$I$257,0),ChartTypeSel),"")</f>
        <v/>
      </c>
      <c r="H49" s="103" t="str">
        <f ca="1">IFERROR(INDEX((Phasing1,Capex1,Opex1),MATCH(INDEX(ActionLongName,MATCH($C49,ActionShortName,0)),INDEX(Phasing1,0,1),0),MATCH(H$44,Calculations!$B$257:$I$257,0),ChartTypeSel),"")</f>
        <v/>
      </c>
      <c r="I49" s="103" t="str">
        <f ca="1">IFERROR(INDEX((Phasing1,Capex1,Opex1),MATCH(INDEX(ActionLongName,MATCH($C49,ActionShortName,0)),INDEX(Phasing1,0,1),0),MATCH(I$44,Calculations!$B$257:$I$257,0),ChartTypeSel),"")</f>
        <v/>
      </c>
      <c r="J49" s="104" t="str">
        <f ca="1">IFERROR(INDEX((Phasing1,Capex1,Opex1),MATCH(INDEX(ActionLongName,MATCH($C49,ActionShortName,0)),INDEX(Phasing1,0,1),0),MATCH(J$44,Calculations!$B$257:$I$257,0),ChartTypeSel),"")</f>
        <v/>
      </c>
      <c r="K49" s="56"/>
      <c r="L49" s="198" t="str">
        <f ca="1">IFERROR(VLOOKUP(Calculations!K269,Calculations!$B$337:$C$448,2,FALSE),"")</f>
        <v>Fecal sludge treatment plant</v>
      </c>
      <c r="M49" s="199"/>
      <c r="N49" s="199"/>
      <c r="O49" s="107">
        <f ca="1">IFERROR(INDEX((Phasing2,Capex2,Opex2),MATCH(INDEX(ActionLongName,MATCH($L49,ActionShortName,0)),INDEX(Phasing2,0,1),0),MATCH(O$44,Calculations!$B$257:$I$257,0),ChartTypeSel),"")</f>
        <v>1</v>
      </c>
      <c r="P49" s="107" t="str">
        <f ca="1">IFERROR(INDEX((Phasing2,Capex2,Opex2),MATCH(INDEX(ActionLongName,MATCH($L49,ActionShortName,0)),INDEX(Phasing2,0,1),0),MATCH(P$44,Calculations!$B$257:$I$257,0),ChartTypeSel),"")</f>
        <v/>
      </c>
      <c r="Q49" s="107" t="str">
        <f ca="1">IFERROR(INDEX((Phasing2,Capex2,Opex2),MATCH(INDEX(ActionLongName,MATCH($L49,ActionShortName,0)),INDEX(Phasing2,0,1),0),MATCH(Q$44,Calculations!$B$257:$I$257,0),ChartTypeSel),"")</f>
        <v/>
      </c>
      <c r="R49" s="107" t="str">
        <f ca="1">IFERROR(INDEX((Phasing2,Capex2,Opex2),MATCH(INDEX(ActionLongName,MATCH($L49,ActionShortName,0)),INDEX(Phasing2,0,1),0),MATCH(R$44,Calculations!$B$257:$I$257,0),ChartTypeSel),"")</f>
        <v/>
      </c>
      <c r="S49" s="108" t="str">
        <f ca="1">IFERROR(INDEX((Phasing2,Capex2,Opex2),MATCH(INDEX(ActionLongName,MATCH($L49,ActionShortName,0)),INDEX(Phasing2,0,1),0),MATCH(S$44,Calculations!$B$257:$I$257,0),ChartTypeSel),"")</f>
        <v/>
      </c>
      <c r="T49" s="64"/>
    </row>
    <row r="50" spans="2:20" ht="18" customHeight="1" x14ac:dyDescent="0.25">
      <c r="B50" s="133"/>
      <c r="C50" s="192" t="str">
        <f ca="1">IFERROR(VLOOKUP(Calculations!B270,Calculations!$B$337:$C$448,2,FALSE),"")</f>
        <v/>
      </c>
      <c r="D50" s="193"/>
      <c r="E50" s="194"/>
      <c r="F50" s="103" t="str">
        <f ca="1">IFERROR(INDEX((Phasing1,Capex1,Opex1),MATCH(INDEX(ActionLongName,MATCH($C50,ActionShortName,0)),INDEX(Phasing1,0,1),0),MATCH(F$44,Calculations!$B$257:$I$257,0),ChartTypeSel),"")</f>
        <v/>
      </c>
      <c r="G50" s="103" t="str">
        <f ca="1">IFERROR(INDEX((Phasing1,Capex1,Opex1),MATCH(INDEX(ActionLongName,MATCH($C50,ActionShortName,0)),INDEX(Phasing1,0,1),0),MATCH(G$44,Calculations!$B$257:$I$257,0),ChartTypeSel),"")</f>
        <v/>
      </c>
      <c r="H50" s="103" t="str">
        <f ca="1">IFERROR(INDEX((Phasing1,Capex1,Opex1),MATCH(INDEX(ActionLongName,MATCH($C50,ActionShortName,0)),INDEX(Phasing1,0,1),0),MATCH(H$44,Calculations!$B$257:$I$257,0),ChartTypeSel),"")</f>
        <v/>
      </c>
      <c r="I50" s="103" t="str">
        <f ca="1">IFERROR(INDEX((Phasing1,Capex1,Opex1),MATCH(INDEX(ActionLongName,MATCH($C50,ActionShortName,0)),INDEX(Phasing1,0,1),0),MATCH(I$44,Calculations!$B$257:$I$257,0),ChartTypeSel),"")</f>
        <v/>
      </c>
      <c r="J50" s="104" t="str">
        <f ca="1">IFERROR(INDEX((Phasing1,Capex1,Opex1),MATCH(INDEX(ActionLongName,MATCH($C50,ActionShortName,0)),INDEX(Phasing1,0,1),0),MATCH(J$44,Calculations!$B$257:$I$257,0),ChartTypeSel),"")</f>
        <v/>
      </c>
      <c r="K50" s="56"/>
      <c r="L50" s="198" t="str">
        <f ca="1">IFERROR(VLOOKUP(Calculations!K270,Calculations!$B$337:$C$448,2,FALSE),"")</f>
        <v/>
      </c>
      <c r="M50" s="199"/>
      <c r="N50" s="199"/>
      <c r="O50" s="107" t="str">
        <f ca="1">IFERROR(INDEX((Phasing2,Capex2,Opex2),MATCH(INDEX(ActionLongName,MATCH($L50,ActionShortName,0)),INDEX(Phasing2,0,1),0),MATCH(O$44,Calculations!$B$257:$I$257,0),ChartTypeSel),"")</f>
        <v/>
      </c>
      <c r="P50" s="107" t="str">
        <f ca="1">IFERROR(INDEX((Phasing2,Capex2,Opex2),MATCH(INDEX(ActionLongName,MATCH($L50,ActionShortName,0)),INDEX(Phasing2,0,1),0),MATCH(P$44,Calculations!$B$257:$I$257,0),ChartTypeSel),"")</f>
        <v/>
      </c>
      <c r="Q50" s="107" t="str">
        <f ca="1">IFERROR(INDEX((Phasing2,Capex2,Opex2),MATCH(INDEX(ActionLongName,MATCH($L50,ActionShortName,0)),INDEX(Phasing2,0,1),0),MATCH(Q$44,Calculations!$B$257:$I$257,0),ChartTypeSel),"")</f>
        <v/>
      </c>
      <c r="R50" s="107" t="str">
        <f ca="1">IFERROR(INDEX((Phasing2,Capex2,Opex2),MATCH(INDEX(ActionLongName,MATCH($L50,ActionShortName,0)),INDEX(Phasing2,0,1),0),MATCH(R$44,Calculations!$B$257:$I$257,0),ChartTypeSel),"")</f>
        <v/>
      </c>
      <c r="S50" s="108" t="str">
        <f ca="1">IFERROR(INDEX((Phasing2,Capex2,Opex2),MATCH(INDEX(ActionLongName,MATCH($L50,ActionShortName,0)),INDEX(Phasing2,0,1),0),MATCH(S$44,Calculations!$B$257:$I$257,0),ChartTypeSel),"")</f>
        <v/>
      </c>
      <c r="T50" s="64"/>
    </row>
    <row r="51" spans="2:20" ht="18" customHeight="1" x14ac:dyDescent="0.25">
      <c r="B51" s="133"/>
      <c r="C51" s="192" t="str">
        <f ca="1">IFERROR(VLOOKUP(Calculations!B271,Calculations!$B$337:$C$448,2,FALSE),"")</f>
        <v/>
      </c>
      <c r="D51" s="193"/>
      <c r="E51" s="194"/>
      <c r="F51" s="103" t="str">
        <f ca="1">IFERROR(INDEX((Phasing1,Capex1,Opex1),MATCH(INDEX(ActionLongName,MATCH($C51,ActionShortName,0)),INDEX(Phasing1,0,1),0),MATCH(F$44,Calculations!$B$257:$I$257,0),ChartTypeSel),"")</f>
        <v/>
      </c>
      <c r="G51" s="103" t="str">
        <f ca="1">IFERROR(INDEX((Phasing1,Capex1,Opex1),MATCH(INDEX(ActionLongName,MATCH($C51,ActionShortName,0)),INDEX(Phasing1,0,1),0),MATCH(G$44,Calculations!$B$257:$I$257,0),ChartTypeSel),"")</f>
        <v/>
      </c>
      <c r="H51" s="103" t="str">
        <f ca="1">IFERROR(INDEX((Phasing1,Capex1,Opex1),MATCH(INDEX(ActionLongName,MATCH($C51,ActionShortName,0)),INDEX(Phasing1,0,1),0),MATCH(H$44,Calculations!$B$257:$I$257,0),ChartTypeSel),"")</f>
        <v/>
      </c>
      <c r="I51" s="103" t="str">
        <f ca="1">IFERROR(INDEX((Phasing1,Capex1,Opex1),MATCH(INDEX(ActionLongName,MATCH($C51,ActionShortName,0)),INDEX(Phasing1,0,1),0),MATCH(I$44,Calculations!$B$257:$I$257,0),ChartTypeSel),"")</f>
        <v/>
      </c>
      <c r="J51" s="104" t="str">
        <f ca="1">IFERROR(INDEX((Phasing1,Capex1,Opex1),MATCH(INDEX(ActionLongName,MATCH($C51,ActionShortName,0)),INDEX(Phasing1,0,1),0),MATCH(J$44,Calculations!$B$257:$I$257,0),ChartTypeSel),"")</f>
        <v/>
      </c>
      <c r="K51" s="56"/>
      <c r="L51" s="198" t="str">
        <f ca="1">IFERROR(VLOOKUP(Calculations!K271,Calculations!$B$337:$C$448,2,FALSE),"")</f>
        <v/>
      </c>
      <c r="M51" s="199"/>
      <c r="N51" s="199"/>
      <c r="O51" s="107" t="str">
        <f ca="1">IFERROR(INDEX((Phasing2,Capex2,Opex2),MATCH(INDEX(ActionLongName,MATCH($L51,ActionShortName,0)),INDEX(Phasing2,0,1),0),MATCH(O$44,Calculations!$B$257:$I$257,0),ChartTypeSel),"")</f>
        <v/>
      </c>
      <c r="P51" s="107" t="str">
        <f ca="1">IFERROR(INDEX((Phasing2,Capex2,Opex2),MATCH(INDEX(ActionLongName,MATCH($L51,ActionShortName,0)),INDEX(Phasing2,0,1),0),MATCH(P$44,Calculations!$B$257:$I$257,0),ChartTypeSel),"")</f>
        <v/>
      </c>
      <c r="Q51" s="107" t="str">
        <f ca="1">IFERROR(INDEX((Phasing2,Capex2,Opex2),MATCH(INDEX(ActionLongName,MATCH($L51,ActionShortName,0)),INDEX(Phasing2,0,1),0),MATCH(Q$44,Calculations!$B$257:$I$257,0),ChartTypeSel),"")</f>
        <v/>
      </c>
      <c r="R51" s="107" t="str">
        <f ca="1">IFERROR(INDEX((Phasing2,Capex2,Opex2),MATCH(INDEX(ActionLongName,MATCH($L51,ActionShortName,0)),INDEX(Phasing2,0,1),0),MATCH(R$44,Calculations!$B$257:$I$257,0),ChartTypeSel),"")</f>
        <v/>
      </c>
      <c r="S51" s="108" t="str">
        <f ca="1">IFERROR(INDEX((Phasing2,Capex2,Opex2),MATCH(INDEX(ActionLongName,MATCH($L51,ActionShortName,0)),INDEX(Phasing2,0,1),0),MATCH(S$44,Calculations!$B$257:$I$257,0),ChartTypeSel),"")</f>
        <v/>
      </c>
      <c r="T51" s="64"/>
    </row>
    <row r="52" spans="2:20" x14ac:dyDescent="0.25">
      <c r="B52" s="133"/>
      <c r="C52" s="192" t="str">
        <f ca="1">IFERROR(VLOOKUP(Calculations!B272,Calculations!$B$337:$C$448,2,FALSE),"")</f>
        <v/>
      </c>
      <c r="D52" s="193"/>
      <c r="E52" s="194"/>
      <c r="F52" s="103" t="str">
        <f ca="1">IFERROR(INDEX((Phasing1,Capex1,Opex1),MATCH(INDEX(ActionLongName,MATCH($C52,ActionShortName,0)),INDEX(Phasing1,0,1),0),MATCH(F$44,Calculations!$B$257:$I$257,0),ChartTypeSel),"")</f>
        <v/>
      </c>
      <c r="G52" s="103" t="str">
        <f ca="1">IFERROR(INDEX((Phasing1,Capex1,Opex1),MATCH(INDEX(ActionLongName,MATCH($C52,ActionShortName,0)),INDEX(Phasing1,0,1),0),MATCH(G$44,Calculations!$B$257:$I$257,0),ChartTypeSel),"")</f>
        <v/>
      </c>
      <c r="H52" s="103" t="str">
        <f ca="1">IFERROR(INDEX((Phasing1,Capex1,Opex1),MATCH(INDEX(ActionLongName,MATCH($C52,ActionShortName,0)),INDEX(Phasing1,0,1),0),MATCH(H$44,Calculations!$B$257:$I$257,0),ChartTypeSel),"")</f>
        <v/>
      </c>
      <c r="I52" s="103" t="str">
        <f ca="1">IFERROR(INDEX((Phasing1,Capex1,Opex1),MATCH(INDEX(ActionLongName,MATCH($C52,ActionShortName,0)),INDEX(Phasing1,0,1),0),MATCH(I$44,Calculations!$B$257:$I$257,0),ChartTypeSel),"")</f>
        <v/>
      </c>
      <c r="J52" s="104" t="str">
        <f ca="1">IFERROR(INDEX((Phasing1,Capex1,Opex1),MATCH(INDEX(ActionLongName,MATCH($C52,ActionShortName,0)),INDEX(Phasing1,0,1),0),MATCH(J$44,Calculations!$B$257:$I$257,0),ChartTypeSel),"")</f>
        <v/>
      </c>
      <c r="K52" s="56"/>
      <c r="L52" s="198" t="str">
        <f ca="1">IFERROR(VLOOKUP(Calculations!K272,Calculations!$B$337:$C$448,2,FALSE),"")</f>
        <v/>
      </c>
      <c r="M52" s="199"/>
      <c r="N52" s="199"/>
      <c r="O52" s="107" t="str">
        <f ca="1">IFERROR(INDEX((Phasing2,Capex2,Opex2),MATCH(INDEX(ActionLongName,MATCH($L52,ActionShortName,0)),INDEX(Phasing2,0,1),0),MATCH(O$44,Calculations!$B$257:$I$257,0),ChartTypeSel),"")</f>
        <v/>
      </c>
      <c r="P52" s="107" t="str">
        <f ca="1">IFERROR(INDEX((Phasing2,Capex2,Opex2),MATCH(INDEX(ActionLongName,MATCH($L52,ActionShortName,0)),INDEX(Phasing2,0,1),0),MATCH(P$44,Calculations!$B$257:$I$257,0),ChartTypeSel),"")</f>
        <v/>
      </c>
      <c r="Q52" s="107" t="str">
        <f ca="1">IFERROR(INDEX((Phasing2,Capex2,Opex2),MATCH(INDEX(ActionLongName,MATCH($L52,ActionShortName,0)),INDEX(Phasing2,0,1),0),MATCH(Q$44,Calculations!$B$257:$I$257,0),ChartTypeSel),"")</f>
        <v/>
      </c>
      <c r="R52" s="107" t="str">
        <f ca="1">IFERROR(INDEX((Phasing2,Capex2,Opex2),MATCH(INDEX(ActionLongName,MATCH($L52,ActionShortName,0)),INDEX(Phasing2,0,1),0),MATCH(R$44,Calculations!$B$257:$I$257,0),ChartTypeSel),"")</f>
        <v/>
      </c>
      <c r="S52" s="108" t="str">
        <f ca="1">IFERROR(INDEX((Phasing2,Capex2,Opex2),MATCH(INDEX(ActionLongName,MATCH($L52,ActionShortName,0)),INDEX(Phasing2,0,1),0),MATCH(S$44,Calculations!$B$257:$I$257,0),ChartTypeSel),"")</f>
        <v/>
      </c>
      <c r="T52" s="64"/>
    </row>
    <row r="53" spans="2:20" ht="15" customHeight="1" x14ac:dyDescent="0.25">
      <c r="B53" s="133"/>
      <c r="C53" s="192" t="str">
        <f ca="1">IFERROR(VLOOKUP(Calculations!B273,Calculations!$B$337:$C$448,2,FALSE),"")</f>
        <v/>
      </c>
      <c r="D53" s="193"/>
      <c r="E53" s="194"/>
      <c r="F53" s="103" t="str">
        <f ca="1">IFERROR(INDEX((Phasing1,Capex1,Opex1),MATCH(INDEX(ActionLongName,MATCH($C53,ActionShortName,0)),INDEX(Phasing1,0,1),0),MATCH(F$44,Calculations!$B$257:$I$257,0),ChartTypeSel),"")</f>
        <v/>
      </c>
      <c r="G53" s="103" t="str">
        <f ca="1">IFERROR(INDEX((Phasing1,Capex1,Opex1),MATCH(INDEX(ActionLongName,MATCH($C53,ActionShortName,0)),INDEX(Phasing1,0,1),0),MATCH(G$44,Calculations!$B$257:$I$257,0),ChartTypeSel),"")</f>
        <v/>
      </c>
      <c r="H53" s="103" t="str">
        <f ca="1">IFERROR(INDEX((Phasing1,Capex1,Opex1),MATCH(INDEX(ActionLongName,MATCH($C53,ActionShortName,0)),INDEX(Phasing1,0,1),0),MATCH(H$44,Calculations!$B$257:$I$257,0),ChartTypeSel),"")</f>
        <v/>
      </c>
      <c r="I53" s="103" t="str">
        <f ca="1">IFERROR(INDEX((Phasing1,Capex1,Opex1),MATCH(INDEX(ActionLongName,MATCH($C53,ActionShortName,0)),INDEX(Phasing1,0,1),0),MATCH(I$44,Calculations!$B$257:$I$257,0),ChartTypeSel),"")</f>
        <v/>
      </c>
      <c r="J53" s="104" t="str">
        <f ca="1">IFERROR(INDEX((Phasing1,Capex1,Opex1),MATCH(INDEX(ActionLongName,MATCH($C53,ActionShortName,0)),INDEX(Phasing1,0,1),0),MATCH(J$44,Calculations!$B$257:$I$257,0),ChartTypeSel),"")</f>
        <v/>
      </c>
      <c r="K53" s="56"/>
      <c r="L53" s="198" t="str">
        <f ca="1">IFERROR(VLOOKUP(Calculations!K273,Calculations!$B$337:$C$448,2,FALSE),"")</f>
        <v/>
      </c>
      <c r="M53" s="199"/>
      <c r="N53" s="199"/>
      <c r="O53" s="107" t="str">
        <f ca="1">IFERROR(INDEX((Phasing2,Capex2,Opex2),MATCH(INDEX(ActionLongName,MATCH($L53,ActionShortName,0)),INDEX(Phasing2,0,1),0),MATCH(O$44,Calculations!$B$257:$I$257,0),ChartTypeSel),"")</f>
        <v/>
      </c>
      <c r="P53" s="107" t="str">
        <f ca="1">IFERROR(INDEX((Phasing2,Capex2,Opex2),MATCH(INDEX(ActionLongName,MATCH($L53,ActionShortName,0)),INDEX(Phasing2,0,1),0),MATCH(P$44,Calculations!$B$257:$I$257,0),ChartTypeSel),"")</f>
        <v/>
      </c>
      <c r="Q53" s="107" t="str">
        <f ca="1">IFERROR(INDEX((Phasing2,Capex2,Opex2),MATCH(INDEX(ActionLongName,MATCH($L53,ActionShortName,0)),INDEX(Phasing2,0,1),0),MATCH(Q$44,Calculations!$B$257:$I$257,0),ChartTypeSel),"")</f>
        <v/>
      </c>
      <c r="R53" s="107" t="str">
        <f ca="1">IFERROR(INDEX((Phasing2,Capex2,Opex2),MATCH(INDEX(ActionLongName,MATCH($L53,ActionShortName,0)),INDEX(Phasing2,0,1),0),MATCH(R$44,Calculations!$B$257:$I$257,0),ChartTypeSel),"")</f>
        <v/>
      </c>
      <c r="S53" s="108" t="str">
        <f ca="1">IFERROR(INDEX((Phasing2,Capex2,Opex2),MATCH(INDEX(ActionLongName,MATCH($L53,ActionShortName,0)),INDEX(Phasing2,0,1),0),MATCH(S$44,Calculations!$B$257:$I$257,0),ChartTypeSel),"")</f>
        <v/>
      </c>
      <c r="T53" s="64"/>
    </row>
    <row r="54" spans="2:20" ht="15" customHeight="1" x14ac:dyDescent="0.25">
      <c r="B54" s="133"/>
      <c r="C54" s="184" t="str">
        <f ca="1">IFERROR(VLOOKUP(Calculations!B274,Calculations!$B$337:$C$448,2,FALSE),"")</f>
        <v/>
      </c>
      <c r="D54" s="185"/>
      <c r="E54" s="186"/>
      <c r="F54" s="105" t="str">
        <f ca="1">IFERROR(INDEX((Phasing1,Capex1,Opex1),MATCH(INDEX(ActionLongName,MATCH($C54,ActionShortName,0)),INDEX(Phasing1,0,1),0),MATCH(F$44,Calculations!$B$257:$I$257,0),ChartTypeSel),"")</f>
        <v/>
      </c>
      <c r="G54" s="105" t="str">
        <f ca="1">IFERROR(INDEX((Phasing1,Capex1,Opex1),MATCH(INDEX(ActionLongName,MATCH($C54,ActionShortName,0)),INDEX(Phasing1,0,1),0),MATCH(G$44,Calculations!$B$257:$I$257,0),ChartTypeSel),"")</f>
        <v/>
      </c>
      <c r="H54" s="105" t="str">
        <f ca="1">IFERROR(INDEX((Phasing1,Capex1,Opex1),MATCH(INDEX(ActionLongName,MATCH($C54,ActionShortName,0)),INDEX(Phasing1,0,1),0),MATCH(H$44,Calculations!$B$257:$I$257,0),ChartTypeSel),"")</f>
        <v/>
      </c>
      <c r="I54" s="105" t="str">
        <f ca="1">IFERROR(INDEX((Phasing1,Capex1,Opex1),MATCH(INDEX(ActionLongName,MATCH($C54,ActionShortName,0)),INDEX(Phasing1,0,1),0),MATCH(I$44,Calculations!$B$257:$I$257,0),ChartTypeSel),"")</f>
        <v/>
      </c>
      <c r="J54" s="106" t="str">
        <f ca="1">IFERROR(INDEX((Phasing1,Capex1,Opex1),MATCH(INDEX(ActionLongName,MATCH($C54,ActionShortName,0)),INDEX(Phasing1,0,1),0),MATCH(J$44,Calculations!$B$257:$I$257,0),ChartTypeSel),"")</f>
        <v/>
      </c>
      <c r="K54" s="56"/>
      <c r="L54" s="204" t="str">
        <f ca="1">IFERROR(VLOOKUP(Calculations!K274,Calculations!$B$337:$C$448,2,FALSE),"")</f>
        <v/>
      </c>
      <c r="M54" s="205"/>
      <c r="N54" s="205"/>
      <c r="O54" s="109" t="str">
        <f ca="1">IFERROR(INDEX((Phasing2,Capex2,Opex2),MATCH(INDEX(ActionLongName,MATCH($L54,ActionShortName,0)),INDEX(Phasing2,0,1),0),MATCH(O$44,Calculations!$B$257:$I$257,0),ChartTypeSel),"")</f>
        <v/>
      </c>
      <c r="P54" s="109" t="str">
        <f ca="1">IFERROR(INDEX((Phasing2,Capex2,Opex2),MATCH(INDEX(ActionLongName,MATCH($L54,ActionShortName,0)),INDEX(Phasing2,0,1),0),MATCH(P$44,Calculations!$B$257:$I$257,0),ChartTypeSel),"")</f>
        <v/>
      </c>
      <c r="Q54" s="109" t="str">
        <f ca="1">IFERROR(INDEX((Phasing2,Capex2,Opex2),MATCH(INDEX(ActionLongName,MATCH($L54,ActionShortName,0)),INDEX(Phasing2,0,1),0),MATCH(Q$44,Calculations!$B$257:$I$257,0),ChartTypeSel),"")</f>
        <v/>
      </c>
      <c r="R54" s="109" t="str">
        <f ca="1">IFERROR(INDEX((Phasing2,Capex2,Opex2),MATCH(INDEX(ActionLongName,MATCH($L54,ActionShortName,0)),INDEX(Phasing2,0,1),0),MATCH(R$44,Calculations!$B$257:$I$257,0),ChartTypeSel),"")</f>
        <v/>
      </c>
      <c r="S54" s="110" t="str">
        <f ca="1">IFERROR(INDEX((Phasing2,Capex2,Opex2),MATCH(INDEX(ActionLongName,MATCH($L54,ActionShortName,0)),INDEX(Phasing2,0,1),0),MATCH(S$44,Calculations!$B$257:$I$257,0),ChartTypeSel),"")</f>
        <v/>
      </c>
      <c r="T54" s="64"/>
    </row>
    <row r="55" spans="2:20" ht="15" customHeight="1" x14ac:dyDescent="0.25">
      <c r="B55" s="133"/>
      <c r="C55" s="74"/>
      <c r="D55" s="74"/>
      <c r="E55" s="74"/>
      <c r="F55" s="75"/>
      <c r="G55" s="75"/>
      <c r="H55" s="75"/>
      <c r="I55" s="75"/>
      <c r="J55" s="75"/>
      <c r="K55" s="56"/>
      <c r="L55" s="76"/>
      <c r="M55" s="76"/>
      <c r="N55" s="76"/>
      <c r="O55" s="77"/>
      <c r="P55" s="77"/>
      <c r="Q55" s="77"/>
      <c r="R55" s="77"/>
      <c r="S55" s="77"/>
      <c r="T55" s="64"/>
    </row>
    <row r="56" spans="2:20" ht="15.75" thickBot="1" x14ac:dyDescent="0.3">
      <c r="B56" s="13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</row>
    <row r="57" spans="2:20" s="68" customFormat="1" ht="15.75" thickTop="1" x14ac:dyDescent="0.25">
      <c r="B57" s="69"/>
      <c r="C57" s="69"/>
    </row>
    <row r="58" spans="2:20" s="68" customFormat="1" x14ac:dyDescent="0.25"/>
    <row r="59" spans="2:20" s="68" customFormat="1" x14ac:dyDescent="0.25"/>
    <row r="60" spans="2:20" s="68" customFormat="1" x14ac:dyDescent="0.25"/>
    <row r="61" spans="2:20" s="68" customFormat="1" x14ac:dyDescent="0.25"/>
    <row r="62" spans="2:20" s="68" customFormat="1" x14ac:dyDescent="0.25"/>
    <row r="63" spans="2:20" s="68" customFormat="1" x14ac:dyDescent="0.25"/>
    <row r="64" spans="2:20" s="68" customFormat="1" x14ac:dyDescent="0.25"/>
    <row r="65" spans="6:10" s="68" customFormat="1" x14ac:dyDescent="0.25"/>
    <row r="66" spans="6:10" s="68" customFormat="1" x14ac:dyDescent="0.25"/>
    <row r="67" spans="6:10" s="68" customFormat="1" x14ac:dyDescent="0.25"/>
    <row r="68" spans="6:10" s="68" customFormat="1" x14ac:dyDescent="0.25"/>
    <row r="69" spans="6:10" s="68" customFormat="1" x14ac:dyDescent="0.25"/>
    <row r="70" spans="6:10" s="68" customFormat="1" x14ac:dyDescent="0.25"/>
    <row r="71" spans="6:10" s="68" customFormat="1" x14ac:dyDescent="0.25"/>
    <row r="72" spans="6:10" s="68" customFormat="1" x14ac:dyDescent="0.25"/>
    <row r="73" spans="6:10" s="68" customFormat="1" x14ac:dyDescent="0.25"/>
    <row r="74" spans="6:10" s="68" customFormat="1" x14ac:dyDescent="0.25">
      <c r="F74" s="72"/>
      <c r="G74" s="72"/>
    </row>
    <row r="75" spans="6:10" s="68" customFormat="1" x14ac:dyDescent="0.25">
      <c r="J75" s="70"/>
    </row>
    <row r="76" spans="6:10" s="68" customFormat="1" x14ac:dyDescent="0.25">
      <c r="J76" s="72"/>
    </row>
    <row r="77" spans="6:10" s="68" customFormat="1" x14ac:dyDescent="0.25"/>
    <row r="78" spans="6:10" s="68" customFormat="1" x14ac:dyDescent="0.25"/>
    <row r="79" spans="6:10" s="68" customFormat="1" x14ac:dyDescent="0.25"/>
    <row r="80" spans="6:10" s="68" customFormat="1" x14ac:dyDescent="0.25"/>
    <row r="14799" spans="1:1" x14ac:dyDescent="0.25">
      <c r="A14799" s="48" t="s">
        <v>47</v>
      </c>
    </row>
    <row r="14800" spans="1:1" x14ac:dyDescent="0.25">
      <c r="A14800" s="48" t="s">
        <v>47</v>
      </c>
    </row>
    <row r="14801" spans="1:1" x14ac:dyDescent="0.25">
      <c r="A14801" s="48" t="s">
        <v>47</v>
      </c>
    </row>
    <row r="14802" spans="1:1" x14ac:dyDescent="0.25">
      <c r="A14802" s="48" t="s">
        <v>47</v>
      </c>
    </row>
    <row r="14803" spans="1:1" x14ac:dyDescent="0.25">
      <c r="A14803" s="48" t="s">
        <v>47</v>
      </c>
    </row>
    <row r="14804" spans="1:1" x14ac:dyDescent="0.25">
      <c r="A14804" s="48" t="s">
        <v>47</v>
      </c>
    </row>
    <row r="14805" spans="1:1" x14ac:dyDescent="0.25">
      <c r="A14805" s="48" t="s">
        <v>47</v>
      </c>
    </row>
    <row r="14806" spans="1:1" x14ac:dyDescent="0.25">
      <c r="A14806" s="48" t="s">
        <v>47</v>
      </c>
    </row>
    <row r="14807" spans="1:1" x14ac:dyDescent="0.25">
      <c r="A14807" s="48" t="s">
        <v>47</v>
      </c>
    </row>
    <row r="14808" spans="1:1" x14ac:dyDescent="0.25">
      <c r="A14808" s="48" t="s">
        <v>47</v>
      </c>
    </row>
    <row r="14809" spans="1:1" x14ac:dyDescent="0.25">
      <c r="A14809" s="48" t="s">
        <v>47</v>
      </c>
    </row>
    <row r="14810" spans="1:1" x14ac:dyDescent="0.25">
      <c r="A14810" s="48" t="s">
        <v>47</v>
      </c>
    </row>
    <row r="14811" spans="1:1" x14ac:dyDescent="0.25">
      <c r="A14811" s="48" t="s">
        <v>47</v>
      </c>
    </row>
    <row r="14812" spans="1:1" x14ac:dyDescent="0.25">
      <c r="A14812" s="48" t="s">
        <v>47</v>
      </c>
    </row>
    <row r="14813" spans="1:1" x14ac:dyDescent="0.25">
      <c r="A14813" s="48" t="s">
        <v>47</v>
      </c>
    </row>
  </sheetData>
  <sheetProtection algorithmName="SHA-512" hashValue="Kd5LkFy9IiDK763/yFYzKLr5uTi+Va23dtlbeHqnOD+vVIrjKqU/8raEmMVm9maUZcs2ThLF/8zSGaE1qdbTpQ==" saltValue="oM1kW2RPdX0p/qjt/jUjIQ==" spinCount="100000" sheet="1" objects="1" scenarios="1"/>
  <mergeCells count="49">
    <mergeCell ref="L15:Q15"/>
    <mergeCell ref="L16:Q16"/>
    <mergeCell ref="L17:Q17"/>
    <mergeCell ref="E15:J15"/>
    <mergeCell ref="E14:J14"/>
    <mergeCell ref="O4:P5"/>
    <mergeCell ref="G4:G5"/>
    <mergeCell ref="H4:I5"/>
    <mergeCell ref="M6:N6"/>
    <mergeCell ref="E13:J13"/>
    <mergeCell ref="L13:Q13"/>
    <mergeCell ref="L48:N48"/>
    <mergeCell ref="C48:E48"/>
    <mergeCell ref="E16:J16"/>
    <mergeCell ref="O42:O43"/>
    <mergeCell ref="C16:D16"/>
    <mergeCell ref="C17:D17"/>
    <mergeCell ref="C2:S2"/>
    <mergeCell ref="L44:N44"/>
    <mergeCell ref="C44:E44"/>
    <mergeCell ref="C46:E46"/>
    <mergeCell ref="C47:E47"/>
    <mergeCell ref="C45:E45"/>
    <mergeCell ref="C42:G43"/>
    <mergeCell ref="L45:N45"/>
    <mergeCell ref="L46:N46"/>
    <mergeCell ref="L47:N47"/>
    <mergeCell ref="E12:J12"/>
    <mergeCell ref="L12:Q12"/>
    <mergeCell ref="L14:Q14"/>
    <mergeCell ref="E17:J17"/>
    <mergeCell ref="C18:D18"/>
    <mergeCell ref="E4:F5"/>
    <mergeCell ref="R16:S18"/>
    <mergeCell ref="L18:Q18"/>
    <mergeCell ref="E18:J18"/>
    <mergeCell ref="M42:N43"/>
    <mergeCell ref="C54:E54"/>
    <mergeCell ref="L54:N54"/>
    <mergeCell ref="L53:N53"/>
    <mergeCell ref="C52:E52"/>
    <mergeCell ref="C53:E53"/>
    <mergeCell ref="L52:N52"/>
    <mergeCell ref="C49:E49"/>
    <mergeCell ref="C50:E50"/>
    <mergeCell ref="L51:N51"/>
    <mergeCell ref="C51:E51"/>
    <mergeCell ref="L49:N49"/>
    <mergeCell ref="L50:N50"/>
  </mergeCells>
  <conditionalFormatting sqref="F45:J54">
    <cfRule type="expression" dxfId="15" priority="17" stopIfTrue="1">
      <formula>AND(ChartTypeSel=1,F45=1)</formula>
    </cfRule>
    <cfRule type="expression" dxfId="14" priority="18">
      <formula>AND(ISNUMBER(F45),F45&gt;0)</formula>
    </cfRule>
  </conditionalFormatting>
  <conditionalFormatting sqref="O45:S54">
    <cfRule type="expression" dxfId="13" priority="15" stopIfTrue="1">
      <formula>AND(ChartTypeSel=1,O45=1)</formula>
    </cfRule>
    <cfRule type="expression" dxfId="12" priority="16">
      <formula>AND(ISNUMBER(O45),O45&gt;0)</formula>
    </cfRule>
  </conditionalFormatting>
  <conditionalFormatting sqref="R4:S5">
    <cfRule type="expression" dxfId="11" priority="14">
      <formula>OR(SanitationOption2=7,SanitationOption2=8,SanitationOption2=9)</formula>
    </cfRule>
  </conditionalFormatting>
  <conditionalFormatting sqref="Q4">
    <cfRule type="expression" dxfId="10" priority="13">
      <formula>OR(SanitationOption2=4,SanitationOption2=5,SanitationOption2=6)</formula>
    </cfRule>
  </conditionalFormatting>
  <conditionalFormatting sqref="O4:P5">
    <cfRule type="expression" dxfId="9" priority="12">
      <formula>OR(SanitationOption2=1,SanitationOption2=2,SanitationOption2=3)</formula>
    </cfRule>
  </conditionalFormatting>
  <conditionalFormatting sqref="M7:N7">
    <cfRule type="expression" dxfId="8" priority="10">
      <formula>OR(SanitationOption2=2,SanitationOption2=5,SanitationOption2=8)</formula>
    </cfRule>
  </conditionalFormatting>
  <conditionalFormatting sqref="M8:N8">
    <cfRule type="expression" dxfId="7" priority="9">
      <formula>OR(SanitationOption2=3,SanitationOption2=6,SanitationOption2=9)</formula>
    </cfRule>
  </conditionalFormatting>
  <conditionalFormatting sqref="H4:I5">
    <cfRule type="expression" dxfId="6" priority="8">
      <formula>OR(SanitationOption1=7,SanitationOption1=8,SanitationOption1=9)</formula>
    </cfRule>
  </conditionalFormatting>
  <conditionalFormatting sqref="G4:G5">
    <cfRule type="expression" dxfId="5" priority="7">
      <formula>OR(SanitationOption1=4,SanitationOption1=5,SanitationOption1=6)</formula>
    </cfRule>
  </conditionalFormatting>
  <conditionalFormatting sqref="E4:F5">
    <cfRule type="expression" dxfId="4" priority="6">
      <formula>OR(SanitationOption1=1,SanitationOption1=2,SanitationOption1=3)</formula>
    </cfRule>
  </conditionalFormatting>
  <conditionalFormatting sqref="C7">
    <cfRule type="expression" dxfId="3" priority="4">
      <formula>OR(SanitationOption1=2,SanitationOption1=5,SanitationOption1=8)</formula>
    </cfRule>
  </conditionalFormatting>
  <conditionalFormatting sqref="C8:D8">
    <cfRule type="expression" dxfId="2" priority="3">
      <formula>OR(SanitationOption1=3,SanitationOption1=6,SanitationOption1=9)</formula>
    </cfRule>
  </conditionalFormatting>
  <conditionalFormatting sqref="Q8">
    <cfRule type="expression" dxfId="1" priority="2">
      <formula>OR(SanitationOption1=3,SanitationOption1=6,SanitationOption1=9)</formula>
    </cfRule>
  </conditionalFormatting>
  <conditionalFormatting sqref="V7:Z33">
    <cfRule type="expression" dxfId="0" priority="1">
      <formula>$W7=0</formula>
    </cfRule>
  </conditionalFormatting>
  <pageMargins left="0.24" right="0.24" top="0.2" bottom="0.2" header="0.2" footer="0.2"/>
  <pageSetup paperSize="9" scale="70" orientation="portrait" r:id="rId1"/>
  <rowBreaks count="1" manualBreakCount="1">
    <brk id="56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0" r:id="rId4" name="Drop Down 56">
              <controlPr defaultSize="0" autoLine="0" autoPict="0">
                <anchor moveWithCells="1">
                  <from>
                    <xdr:col>7</xdr:col>
                    <xdr:colOff>295275</xdr:colOff>
                    <xdr:row>41</xdr:row>
                    <xdr:rowOff>76200</xdr:rowOff>
                  </from>
                  <to>
                    <xdr:col>11</xdr:col>
                    <xdr:colOff>438150</xdr:colOff>
                    <xdr:row>42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" name="Drop Down 95">
              <controlPr defaultSize="0" autoLine="0" autoPict="0">
                <anchor moveWithCells="1">
                  <from>
                    <xdr:col>4</xdr:col>
                    <xdr:colOff>171450</xdr:colOff>
                    <xdr:row>8</xdr:row>
                    <xdr:rowOff>180975</xdr:rowOff>
                  </from>
                  <to>
                    <xdr:col>8</xdr:col>
                    <xdr:colOff>419100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" name="Drop Down 96">
              <controlPr defaultSize="0" autoLine="0" autoPict="0">
                <anchor moveWithCells="1">
                  <from>
                    <xdr:col>12</xdr:col>
                    <xdr:colOff>0</xdr:colOff>
                    <xdr:row>8</xdr:row>
                    <xdr:rowOff>180975</xdr:rowOff>
                  </from>
                  <to>
                    <xdr:col>15</xdr:col>
                    <xdr:colOff>276225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" name="Spinner 98">
              <controlPr defaultSize="0" autoPict="0">
                <anchor moveWithCells="1" siz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11</xdr:col>
                    <xdr:colOff>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" name="Drop Down 99">
              <controlPr defaultSize="0" autoLine="0" autoPict="0">
                <anchor moveWithCells="1">
                  <from>
                    <xdr:col>4</xdr:col>
                    <xdr:colOff>171450</xdr:colOff>
                    <xdr:row>4</xdr:row>
                    <xdr:rowOff>38100</xdr:rowOff>
                  </from>
                  <to>
                    <xdr:col>8</xdr:col>
                    <xdr:colOff>419100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" name="Drop Down 100">
              <controlPr defaultSize="0" autoLine="0" autoPict="0">
                <anchor moveWithCells="1">
                  <from>
                    <xdr:col>4</xdr:col>
                    <xdr:colOff>171450</xdr:colOff>
                    <xdr:row>5</xdr:row>
                    <xdr:rowOff>38100</xdr:rowOff>
                  </from>
                  <to>
                    <xdr:col>8</xdr:col>
                    <xdr:colOff>419100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" name="Drop Down 101">
              <controlPr defaultSize="0" autoLine="0" autoPict="0">
                <anchor moveWithCells="1">
                  <from>
                    <xdr:col>4</xdr:col>
                    <xdr:colOff>171450</xdr:colOff>
                    <xdr:row>6</xdr:row>
                    <xdr:rowOff>38100</xdr:rowOff>
                  </from>
                  <to>
                    <xdr:col>8</xdr:col>
                    <xdr:colOff>419100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1" name="Drop Down 102">
              <controlPr defaultSize="0" autoLine="0" autoPict="0">
                <anchor moveWithCells="1">
                  <from>
                    <xdr:col>12</xdr:col>
                    <xdr:colOff>0</xdr:colOff>
                    <xdr:row>6</xdr:row>
                    <xdr:rowOff>38100</xdr:rowOff>
                  </from>
                  <to>
                    <xdr:col>15</xdr:col>
                    <xdr:colOff>276225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2" name="Drop Down 103">
              <controlPr defaultSize="0" autoLine="0" autoPict="0">
                <anchor moveWithCells="1">
                  <from>
                    <xdr:col>12</xdr:col>
                    <xdr:colOff>0</xdr:colOff>
                    <xdr:row>5</xdr:row>
                    <xdr:rowOff>38100</xdr:rowOff>
                  </from>
                  <to>
                    <xdr:col>15</xdr:col>
                    <xdr:colOff>276225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3" name="Drop Down 104">
              <controlPr defaultSize="0" autoLine="0" autoPict="0">
                <anchor moveWithCells="1">
                  <from>
                    <xdr:col>12</xdr:col>
                    <xdr:colOff>0</xdr:colOff>
                    <xdr:row>4</xdr:row>
                    <xdr:rowOff>38100</xdr:rowOff>
                  </from>
                  <to>
                    <xdr:col>15</xdr:col>
                    <xdr:colOff>276225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4" name="Button 106">
              <controlPr defaultSize="0" print="0" autoFill="0" autoPict="0" macro="[0]!CopyScenariosForComparison">
                <anchor moveWithCells="1" sizeWithCells="1">
                  <from>
                    <xdr:col>21</xdr:col>
                    <xdr:colOff>114300</xdr:colOff>
                    <xdr:row>1</xdr:row>
                    <xdr:rowOff>152400</xdr:rowOff>
                  </from>
                  <to>
                    <xdr:col>22</xdr:col>
                    <xdr:colOff>1838325</xdr:colOff>
                    <xdr:row>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C599"/>
  <sheetViews>
    <sheetView topLeftCell="R249" zoomScale="85" zoomScaleNormal="85" workbookViewId="0">
      <selection activeCell="BM9" sqref="BM9:BT82"/>
    </sheetView>
  </sheetViews>
  <sheetFormatPr defaultRowHeight="15" x14ac:dyDescent="0.25"/>
  <cols>
    <col min="2" max="2" width="45.5703125" customWidth="1"/>
    <col min="3" max="3" width="10" bestFit="1" customWidth="1"/>
    <col min="5" max="5" width="9.28515625" bestFit="1" customWidth="1"/>
    <col min="6" max="6" width="11.5703125" customWidth="1"/>
    <col min="7" max="8" width="9.5703125" bestFit="1" customWidth="1"/>
    <col min="9" max="9" width="9.28515625" bestFit="1" customWidth="1"/>
    <col min="10" max="13" width="11.5703125" customWidth="1"/>
    <col min="16" max="16" width="9.5703125" bestFit="1" customWidth="1"/>
    <col min="21" max="21" width="14.140625" customWidth="1"/>
    <col min="22" max="22" width="11.140625" customWidth="1"/>
    <col min="23" max="23" width="9.140625" customWidth="1"/>
    <col min="26" max="26" width="13.5703125" customWidth="1"/>
    <col min="27" max="27" width="14.5703125" customWidth="1"/>
    <col min="30" max="30" width="17" customWidth="1"/>
  </cols>
  <sheetData>
    <row r="1" spans="1:81" x14ac:dyDescent="0.25">
      <c r="D1" s="27"/>
      <c r="U1" s="27"/>
      <c r="W1" s="1"/>
    </row>
    <row r="2" spans="1:81" x14ac:dyDescent="0.25">
      <c r="AC2" s="27"/>
      <c r="AN2" s="27"/>
    </row>
    <row r="6" spans="1:81" s="15" customFormat="1" ht="15.75" x14ac:dyDescent="0.25">
      <c r="A6" s="15">
        <v>1</v>
      </c>
      <c r="B6" s="16"/>
      <c r="C6" s="16"/>
      <c r="D6" s="16"/>
      <c r="E6" s="16"/>
      <c r="F6" s="16"/>
      <c r="G6" s="16"/>
      <c r="H6" s="16"/>
      <c r="I6" s="73"/>
      <c r="K6" s="16"/>
      <c r="L6" s="16"/>
      <c r="M6" s="16"/>
      <c r="N6" s="16"/>
      <c r="O6" s="16"/>
      <c r="P6" s="16"/>
      <c r="Q6" s="16"/>
      <c r="R6" s="73"/>
      <c r="T6" s="16"/>
      <c r="U6" s="16"/>
      <c r="V6" s="16"/>
      <c r="W6" s="16"/>
      <c r="X6" s="16"/>
      <c r="Y6" s="16"/>
      <c r="Z6" s="16"/>
      <c r="AA6" s="73"/>
      <c r="AC6" s="16"/>
      <c r="AD6" s="16"/>
      <c r="AE6" s="16"/>
      <c r="AF6" s="16"/>
      <c r="AG6" s="16"/>
      <c r="AH6" s="16"/>
      <c r="AI6" s="16"/>
      <c r="AJ6" s="73"/>
      <c r="AK6" s="73"/>
      <c r="AL6" s="16"/>
      <c r="AM6" s="16"/>
      <c r="AN6" s="16"/>
      <c r="AO6" s="16"/>
      <c r="AP6" s="16"/>
      <c r="AQ6" s="16"/>
      <c r="AR6" s="16"/>
      <c r="AS6" s="73"/>
      <c r="AT6" s="73"/>
      <c r="AU6" s="16"/>
      <c r="AV6" s="16"/>
      <c r="AW6" s="16"/>
      <c r="AX6" s="16"/>
      <c r="AY6" s="16"/>
      <c r="AZ6" s="16"/>
      <c r="BA6" s="16"/>
      <c r="BB6" s="73"/>
      <c r="BD6" s="16"/>
      <c r="BE6" s="16"/>
      <c r="BF6" s="16"/>
      <c r="BG6" s="16"/>
      <c r="BH6" s="16"/>
      <c r="BI6" s="16"/>
      <c r="BJ6" s="16"/>
      <c r="BK6" s="73"/>
      <c r="BL6" s="73"/>
      <c r="BM6" s="16"/>
      <c r="BN6" s="16"/>
      <c r="BO6" s="16"/>
      <c r="BP6" s="16"/>
      <c r="BQ6" s="16"/>
      <c r="BR6" s="16"/>
      <c r="BS6" s="16"/>
      <c r="BT6" s="73"/>
      <c r="BU6" s="73"/>
      <c r="BV6" s="16"/>
      <c r="BW6" s="16"/>
      <c r="BX6" s="16"/>
      <c r="BY6" s="16"/>
      <c r="BZ6" s="16"/>
      <c r="CA6" s="16"/>
      <c r="CB6" s="16"/>
      <c r="CC6" s="73"/>
    </row>
    <row r="7" spans="1:81" ht="15.75" x14ac:dyDescent="0.25">
      <c r="A7">
        <v>2</v>
      </c>
      <c r="AD7" s="16"/>
      <c r="AM7" s="16"/>
      <c r="BE7" s="16"/>
      <c r="BN7" s="16"/>
    </row>
    <row r="8" spans="1:81" x14ac:dyDescent="0.25">
      <c r="A8">
        <v>3</v>
      </c>
      <c r="B8" s="14"/>
      <c r="K8" s="14"/>
      <c r="T8" s="14"/>
      <c r="AC8" s="14"/>
      <c r="AL8" s="14"/>
      <c r="AU8" s="14"/>
      <c r="BD8" s="14"/>
      <c r="BM8" s="14"/>
      <c r="BV8" s="14"/>
    </row>
    <row r="9" spans="1:81" ht="15.75" x14ac:dyDescent="0.25">
      <c r="A9" s="15">
        <v>4</v>
      </c>
      <c r="B9" s="14" t="s">
        <v>39</v>
      </c>
      <c r="C9">
        <v>2161.5934660441667</v>
      </c>
      <c r="K9" s="14" t="s">
        <v>39</v>
      </c>
      <c r="L9">
        <v>2177.3613214441666</v>
      </c>
      <c r="T9" s="14" t="s">
        <v>39</v>
      </c>
      <c r="U9">
        <v>1185.5505503366664</v>
      </c>
      <c r="AC9" s="14" t="s">
        <v>39</v>
      </c>
      <c r="AD9">
        <v>1196.1128655841667</v>
      </c>
      <c r="AL9" s="14" t="s">
        <v>39</v>
      </c>
      <c r="AM9">
        <v>1903.021461880167</v>
      </c>
      <c r="AU9" s="14" t="s">
        <v>39</v>
      </c>
      <c r="AV9">
        <v>2260.5334660441667</v>
      </c>
      <c r="BD9" s="14" t="s">
        <v>39</v>
      </c>
      <c r="BE9">
        <v>1653.8301849826669</v>
      </c>
      <c r="BM9" s="14" t="s">
        <v>39</v>
      </c>
      <c r="BN9">
        <v>1557.8301849826669</v>
      </c>
      <c r="BV9" s="14"/>
    </row>
    <row r="10" spans="1:81" x14ac:dyDescent="0.25">
      <c r="A10">
        <v>5</v>
      </c>
      <c r="B10" s="14" t="s">
        <v>57</v>
      </c>
      <c r="C10">
        <v>19.91481914288876</v>
      </c>
      <c r="K10" s="14" t="s">
        <v>57</v>
      </c>
      <c r="L10">
        <v>29.148188439988949</v>
      </c>
      <c r="T10" s="14" t="s">
        <v>57</v>
      </c>
      <c r="U10">
        <v>22.393202691183379</v>
      </c>
      <c r="AC10" s="14" t="s">
        <v>57</v>
      </c>
      <c r="AD10">
        <v>31.626571988283576</v>
      </c>
      <c r="AL10" s="14" t="s">
        <v>57</v>
      </c>
      <c r="AM10">
        <v>12.567896329083023</v>
      </c>
      <c r="AU10" s="14" t="s">
        <v>57</v>
      </c>
      <c r="AV10">
        <v>32.146827152383267</v>
      </c>
      <c r="BD10" s="14" t="s">
        <v>57</v>
      </c>
      <c r="BE10">
        <v>35.793863301081153</v>
      </c>
      <c r="BM10" s="14" t="s">
        <v>57</v>
      </c>
      <c r="BN10">
        <v>13.564309632827394</v>
      </c>
      <c r="BV10" s="14"/>
    </row>
    <row r="11" spans="1:81" x14ac:dyDescent="0.25">
      <c r="A11">
        <v>6</v>
      </c>
      <c r="B11" s="14" t="s">
        <v>7</v>
      </c>
      <c r="C11" s="20">
        <v>3.0449999999999998E-2</v>
      </c>
      <c r="K11" s="14" t="s">
        <v>7</v>
      </c>
      <c r="L11">
        <v>3.0449999999999998E-2</v>
      </c>
      <c r="T11" s="14" t="s">
        <v>7</v>
      </c>
      <c r="U11">
        <v>3.0449999999999998E-2</v>
      </c>
      <c r="AC11" s="14" t="s">
        <v>7</v>
      </c>
      <c r="AD11" s="20">
        <v>3.0449999999999998E-2</v>
      </c>
      <c r="AL11" s="14" t="s">
        <v>7</v>
      </c>
      <c r="AM11" s="20">
        <v>3.0449999999999998E-2</v>
      </c>
      <c r="AU11" s="14" t="s">
        <v>7</v>
      </c>
      <c r="AV11">
        <v>3.0449999999999998E-2</v>
      </c>
      <c r="BD11" s="14" t="s">
        <v>7</v>
      </c>
      <c r="BE11" s="20">
        <v>3.0449999999999998E-2</v>
      </c>
      <c r="BM11" s="14" t="s">
        <v>7</v>
      </c>
      <c r="BN11" s="20">
        <v>3.0449999999999998E-2</v>
      </c>
      <c r="BV11" s="14"/>
    </row>
    <row r="12" spans="1:81" ht="15.75" x14ac:dyDescent="0.25">
      <c r="A12" s="15">
        <v>7</v>
      </c>
      <c r="D12">
        <v>2014</v>
      </c>
      <c r="E12">
        <v>2015</v>
      </c>
      <c r="F12">
        <v>2016</v>
      </c>
      <c r="G12">
        <v>2017</v>
      </c>
      <c r="H12">
        <v>2018</v>
      </c>
      <c r="I12">
        <v>2019</v>
      </c>
      <c r="M12">
        <v>2014</v>
      </c>
      <c r="N12">
        <v>2015</v>
      </c>
      <c r="O12">
        <v>2016</v>
      </c>
      <c r="P12">
        <v>2017</v>
      </c>
      <c r="Q12">
        <v>2018</v>
      </c>
      <c r="R12">
        <v>2019</v>
      </c>
      <c r="V12">
        <v>2014</v>
      </c>
      <c r="W12">
        <v>2015</v>
      </c>
      <c r="X12">
        <v>2016</v>
      </c>
      <c r="Y12">
        <v>2017</v>
      </c>
      <c r="Z12">
        <v>2018</v>
      </c>
      <c r="AA12">
        <v>2019</v>
      </c>
      <c r="AE12">
        <v>2014</v>
      </c>
      <c r="AF12">
        <v>2015</v>
      </c>
      <c r="AG12">
        <v>2016</v>
      </c>
      <c r="AH12">
        <v>2017</v>
      </c>
      <c r="AI12">
        <v>2018</v>
      </c>
      <c r="AJ12">
        <v>2019</v>
      </c>
      <c r="AN12">
        <v>2014</v>
      </c>
      <c r="AO12">
        <v>2015</v>
      </c>
      <c r="AP12">
        <v>2016</v>
      </c>
      <c r="AQ12">
        <v>2017</v>
      </c>
      <c r="AR12">
        <v>2018</v>
      </c>
      <c r="AS12">
        <v>2019</v>
      </c>
      <c r="AW12">
        <v>2014</v>
      </c>
      <c r="AX12">
        <v>2015</v>
      </c>
      <c r="AY12">
        <v>2016</v>
      </c>
      <c r="AZ12">
        <v>2017</v>
      </c>
      <c r="BA12">
        <v>2018</v>
      </c>
      <c r="BB12">
        <v>2019</v>
      </c>
      <c r="BF12">
        <v>2014</v>
      </c>
      <c r="BG12">
        <v>2015</v>
      </c>
      <c r="BH12">
        <v>2016</v>
      </c>
      <c r="BI12">
        <v>2017</v>
      </c>
      <c r="BJ12">
        <v>2018</v>
      </c>
      <c r="BK12">
        <v>2019</v>
      </c>
      <c r="BO12">
        <v>2014</v>
      </c>
      <c r="BP12">
        <v>2015</v>
      </c>
      <c r="BQ12">
        <v>2016</v>
      </c>
      <c r="BR12">
        <v>2017</v>
      </c>
      <c r="BS12">
        <v>2018</v>
      </c>
      <c r="BT12">
        <v>2019</v>
      </c>
    </row>
    <row r="13" spans="1:81" x14ac:dyDescent="0.25">
      <c r="A13">
        <v>8</v>
      </c>
      <c r="B13" s="2"/>
      <c r="C13" s="3"/>
      <c r="D13" s="13" t="s">
        <v>14</v>
      </c>
      <c r="E13" s="4" t="s">
        <v>1</v>
      </c>
      <c r="F13" s="4" t="s">
        <v>2</v>
      </c>
      <c r="G13" s="4" t="s">
        <v>3</v>
      </c>
      <c r="H13" s="4" t="s">
        <v>4</v>
      </c>
      <c r="I13" s="5" t="s">
        <v>5</v>
      </c>
      <c r="K13" s="2"/>
      <c r="L13" s="3"/>
      <c r="M13" s="13" t="s">
        <v>14</v>
      </c>
      <c r="N13" s="4" t="s">
        <v>1</v>
      </c>
      <c r="O13" s="4" t="s">
        <v>2</v>
      </c>
      <c r="P13" s="4" t="s">
        <v>3</v>
      </c>
      <c r="Q13" s="4" t="s">
        <v>4</v>
      </c>
      <c r="R13" s="5" t="s">
        <v>5</v>
      </c>
      <c r="T13" s="2"/>
      <c r="U13" s="3"/>
      <c r="V13" s="13" t="s">
        <v>14</v>
      </c>
      <c r="W13" s="4" t="s">
        <v>1</v>
      </c>
      <c r="X13" s="4" t="s">
        <v>2</v>
      </c>
      <c r="Y13" s="4" t="s">
        <v>3</v>
      </c>
      <c r="Z13" s="4" t="s">
        <v>4</v>
      </c>
      <c r="AA13" s="5" t="s">
        <v>5</v>
      </c>
      <c r="AC13" s="2"/>
      <c r="AD13" s="3"/>
      <c r="AE13" s="3" t="s">
        <v>14</v>
      </c>
      <c r="AF13" s="4" t="s">
        <v>1</v>
      </c>
      <c r="AG13" s="4" t="s">
        <v>2</v>
      </c>
      <c r="AH13" s="4" t="s">
        <v>3</v>
      </c>
      <c r="AI13" s="4" t="s">
        <v>4</v>
      </c>
      <c r="AJ13" s="5" t="s">
        <v>5</v>
      </c>
      <c r="AK13" s="4"/>
      <c r="AL13" s="2"/>
      <c r="AM13" s="3"/>
      <c r="AN13" s="3" t="s">
        <v>14</v>
      </c>
      <c r="AO13" s="4" t="s">
        <v>1</v>
      </c>
      <c r="AP13" s="4" t="s">
        <v>2</v>
      </c>
      <c r="AQ13" s="4" t="s">
        <v>3</v>
      </c>
      <c r="AR13" s="4" t="s">
        <v>4</v>
      </c>
      <c r="AS13" s="5" t="s">
        <v>5</v>
      </c>
      <c r="AT13" s="4"/>
      <c r="AU13" s="2"/>
      <c r="AV13" s="3"/>
      <c r="AW13" s="13" t="s">
        <v>14</v>
      </c>
      <c r="AX13" s="4" t="s">
        <v>1</v>
      </c>
      <c r="AY13" s="4" t="s">
        <v>2</v>
      </c>
      <c r="AZ13" s="4" t="s">
        <v>3</v>
      </c>
      <c r="BA13" s="4" t="s">
        <v>4</v>
      </c>
      <c r="BB13" s="5" t="s">
        <v>5</v>
      </c>
      <c r="BD13" s="2"/>
      <c r="BE13" s="3"/>
      <c r="BF13" s="3" t="s">
        <v>14</v>
      </c>
      <c r="BG13" s="4" t="s">
        <v>1</v>
      </c>
      <c r="BH13" s="4" t="s">
        <v>2</v>
      </c>
      <c r="BI13" s="4" t="s">
        <v>3</v>
      </c>
      <c r="BJ13" s="4" t="s">
        <v>4</v>
      </c>
      <c r="BK13" s="5" t="s">
        <v>5</v>
      </c>
      <c r="BL13" s="4"/>
      <c r="BM13" s="2"/>
      <c r="BN13" s="3"/>
      <c r="BO13" s="3" t="s">
        <v>14</v>
      </c>
      <c r="BP13" s="4" t="s">
        <v>1</v>
      </c>
      <c r="BQ13" s="4" t="s">
        <v>2</v>
      </c>
      <c r="BR13" s="4" t="s">
        <v>3</v>
      </c>
      <c r="BS13" s="4" t="s">
        <v>4</v>
      </c>
      <c r="BT13" s="5" t="s">
        <v>5</v>
      </c>
      <c r="BU13" s="4"/>
      <c r="BV13" s="2"/>
      <c r="BW13" s="3"/>
      <c r="BX13" s="13"/>
      <c r="BY13" s="4"/>
      <c r="BZ13" s="4"/>
      <c r="CA13" s="4"/>
      <c r="CB13" s="4"/>
      <c r="CC13" s="5"/>
    </row>
    <row r="14" spans="1:81" ht="15" customHeight="1" x14ac:dyDescent="0.25">
      <c r="A14">
        <v>9</v>
      </c>
      <c r="B14" s="6" t="s">
        <v>12</v>
      </c>
      <c r="C14" s="7"/>
      <c r="D14" s="21">
        <v>0.78327185017026102</v>
      </c>
      <c r="E14" s="21">
        <v>0.84054707206500456</v>
      </c>
      <c r="F14" s="21">
        <v>0.89525559181342274</v>
      </c>
      <c r="G14" s="21">
        <v>0.94757358986958173</v>
      </c>
      <c r="H14" s="21">
        <v>0.99768490377957519</v>
      </c>
      <c r="I14" s="22">
        <v>1</v>
      </c>
      <c r="K14" s="6" t="s">
        <v>12</v>
      </c>
      <c r="L14" s="7"/>
      <c r="M14" s="21">
        <v>0.78327185017026102</v>
      </c>
      <c r="N14" s="21">
        <v>0.85996050893666787</v>
      </c>
      <c r="O14" s="21">
        <v>0.93321911970983651</v>
      </c>
      <c r="P14" s="21">
        <v>1</v>
      </c>
      <c r="Q14" s="21">
        <v>1</v>
      </c>
      <c r="R14" s="22">
        <v>1</v>
      </c>
      <c r="T14" s="6" t="s">
        <v>12</v>
      </c>
      <c r="U14" s="7"/>
      <c r="V14" s="21">
        <v>0.78327185017026102</v>
      </c>
      <c r="W14" s="21">
        <v>0.85508743027904677</v>
      </c>
      <c r="X14" s="21">
        <v>0.92365038961595469</v>
      </c>
      <c r="Y14" s="21">
        <v>0.94465187322382238</v>
      </c>
      <c r="Z14" s="21">
        <v>0.96473910871534119</v>
      </c>
      <c r="AA14" s="22">
        <v>0.98402662939989094</v>
      </c>
      <c r="AC14" s="6" t="s">
        <v>12</v>
      </c>
      <c r="AD14" s="7"/>
      <c r="AE14" s="21">
        <v>0.78327185017026102</v>
      </c>
      <c r="AF14" s="21">
        <v>0.85501809657593364</v>
      </c>
      <c r="AG14" s="21">
        <v>0.92351480558775323</v>
      </c>
      <c r="AH14" s="21">
        <v>0.94445292103866418</v>
      </c>
      <c r="AI14" s="21">
        <v>0.96447948646571446</v>
      </c>
      <c r="AJ14" s="22">
        <v>0.98370886645105082</v>
      </c>
      <c r="AK14" s="21"/>
      <c r="AL14" s="6" t="s">
        <v>12</v>
      </c>
      <c r="AM14" s="7"/>
      <c r="AN14" s="21">
        <v>0.78327185017026102</v>
      </c>
      <c r="AO14" s="21">
        <v>0.85607651028428922</v>
      </c>
      <c r="AP14" s="21">
        <v>0.92558882988748503</v>
      </c>
      <c r="AQ14" s="21">
        <v>0.99212308013116823</v>
      </c>
      <c r="AR14" s="21">
        <v>1</v>
      </c>
      <c r="AS14" s="22">
        <v>1</v>
      </c>
      <c r="AT14" s="21"/>
      <c r="AU14" s="6" t="s">
        <v>12</v>
      </c>
      <c r="AV14" s="7"/>
      <c r="AW14" s="21">
        <v>0.78327185017026102</v>
      </c>
      <c r="AX14" s="21">
        <v>0.85510714971875212</v>
      </c>
      <c r="AY14" s="21">
        <v>0.92372823773573309</v>
      </c>
      <c r="AZ14" s="21">
        <v>0.97542689579172515</v>
      </c>
      <c r="BA14" s="21">
        <v>1</v>
      </c>
      <c r="BB14" s="22">
        <v>1</v>
      </c>
      <c r="BD14" s="6" t="s">
        <v>12</v>
      </c>
      <c r="BE14" s="7"/>
      <c r="BF14" s="21">
        <v>0.78327185017026102</v>
      </c>
      <c r="BG14" s="21">
        <v>0.89888566035954787</v>
      </c>
      <c r="BH14" s="21">
        <v>1</v>
      </c>
      <c r="BI14" s="21">
        <v>1</v>
      </c>
      <c r="BJ14" s="21">
        <v>1</v>
      </c>
      <c r="BK14" s="22">
        <v>1</v>
      </c>
      <c r="BL14" s="21"/>
      <c r="BM14" s="6" t="s">
        <v>12</v>
      </c>
      <c r="BN14" s="7"/>
      <c r="BO14" s="21">
        <v>0.78327185017026102</v>
      </c>
      <c r="BP14" s="21">
        <v>0.89888566035954787</v>
      </c>
      <c r="BQ14" s="21">
        <v>1</v>
      </c>
      <c r="BR14" s="21">
        <v>1</v>
      </c>
      <c r="BS14" s="21">
        <v>1</v>
      </c>
      <c r="BT14" s="22">
        <v>1</v>
      </c>
      <c r="BU14" s="21"/>
      <c r="BV14" s="6"/>
      <c r="BW14" s="7"/>
      <c r="BX14" s="21"/>
      <c r="BY14" s="21"/>
      <c r="BZ14" s="21"/>
      <c r="CA14" s="21"/>
      <c r="CB14" s="21"/>
      <c r="CC14" s="22"/>
    </row>
    <row r="15" spans="1:81" ht="15" customHeight="1" x14ac:dyDescent="0.25">
      <c r="A15" s="15">
        <v>10</v>
      </c>
      <c r="B15" s="6" t="s">
        <v>287</v>
      </c>
      <c r="C15" s="7"/>
      <c r="D15" s="21">
        <v>2.6974483596597813E-2</v>
      </c>
      <c r="E15" s="21">
        <v>0.10069840558283079</v>
      </c>
      <c r="F15" s="21">
        <v>0.24393505781626082</v>
      </c>
      <c r="G15" s="21">
        <v>0.3343340035044719</v>
      </c>
      <c r="H15" s="21">
        <v>0.33422310624914658</v>
      </c>
      <c r="I15" s="22">
        <v>0.33413740653329155</v>
      </c>
      <c r="K15" s="6" t="s">
        <v>287</v>
      </c>
      <c r="L15" s="7"/>
      <c r="M15" s="21">
        <v>2.6974483596597813E-2</v>
      </c>
      <c r="N15" s="21">
        <v>9.7287489028366689E-2</v>
      </c>
      <c r="O15" s="21">
        <v>0.23046831070516532</v>
      </c>
      <c r="P15" s="21">
        <v>0.33426635751945732</v>
      </c>
      <c r="Q15" s="21">
        <v>0.33416341969000607</v>
      </c>
      <c r="R15" s="22">
        <v>0.33408401229049256</v>
      </c>
      <c r="T15" s="6" t="s">
        <v>287</v>
      </c>
      <c r="U15" s="7"/>
      <c r="V15" s="21">
        <v>2.6974483596597813E-2</v>
      </c>
      <c r="W15" s="21">
        <v>0.1144362552159295</v>
      </c>
      <c r="X15" s="21">
        <v>0.29146716418096752</v>
      </c>
      <c r="Y15" s="21">
        <v>0.3346162134718626</v>
      </c>
      <c r="Z15" s="21">
        <v>0.33451826374011218</v>
      </c>
      <c r="AA15" s="22">
        <v>0.33448392670347876</v>
      </c>
      <c r="AC15" s="6" t="s">
        <v>287</v>
      </c>
      <c r="AD15" s="7"/>
      <c r="AE15" s="21">
        <v>2.6974483596597813E-2</v>
      </c>
      <c r="AF15" s="21">
        <v>0.1144561608913684</v>
      </c>
      <c r="AG15" s="21">
        <v>0.29154610158501493</v>
      </c>
      <c r="AH15" s="21">
        <v>0.33461669779655118</v>
      </c>
      <c r="AI15" s="21">
        <v>0.33455799153858812</v>
      </c>
      <c r="AJ15" s="22">
        <v>0.33444782833702869</v>
      </c>
      <c r="AK15" s="21"/>
      <c r="AL15" s="6" t="s">
        <v>287</v>
      </c>
      <c r="AM15" s="7"/>
      <c r="AN15" s="21">
        <v>1.6281895504252734E-2</v>
      </c>
      <c r="AO15" s="21">
        <v>6.6776717389020426E-2</v>
      </c>
      <c r="AP15" s="21">
        <v>0.16067112630899708</v>
      </c>
      <c r="AQ15" s="21">
        <v>0.20141351592066573</v>
      </c>
      <c r="AR15" s="21">
        <v>0.20130141565838539</v>
      </c>
      <c r="AS15" s="22">
        <v>0.20117128646629465</v>
      </c>
      <c r="AT15" s="21"/>
      <c r="AU15" s="6" t="s">
        <v>287</v>
      </c>
      <c r="AV15" s="7"/>
      <c r="AW15" s="21">
        <v>7.0473876063183475E-3</v>
      </c>
      <c r="AX15" s="21">
        <v>2.7603391423164949E-2</v>
      </c>
      <c r="AY15" s="21">
        <v>6.4567724697316614E-2</v>
      </c>
      <c r="AZ15" s="21">
        <v>8.4935189364264543E-2</v>
      </c>
      <c r="BA15" s="21">
        <v>8.468726103656761E-2</v>
      </c>
      <c r="BB15" s="22">
        <v>8.4549254970923998E-2</v>
      </c>
      <c r="BD15" s="6" t="s">
        <v>287</v>
      </c>
      <c r="BE15" s="7"/>
      <c r="BF15" s="21">
        <v>2.6974483596597813E-2</v>
      </c>
      <c r="BG15" s="21">
        <v>0.12266986486738278</v>
      </c>
      <c r="BH15" s="21">
        <v>0.30014131871037109</v>
      </c>
      <c r="BI15" s="21">
        <v>0.33456576608652711</v>
      </c>
      <c r="BJ15" s="21">
        <v>0.33439300698967794</v>
      </c>
      <c r="BK15" s="22">
        <v>0.33428909882651681</v>
      </c>
      <c r="BL15" s="21"/>
      <c r="BM15" s="6" t="s">
        <v>287</v>
      </c>
      <c r="BN15" s="7"/>
      <c r="BO15" s="21">
        <v>7.0473876063183475E-3</v>
      </c>
      <c r="BP15" s="21">
        <v>3.1509979025000794E-2</v>
      </c>
      <c r="BQ15" s="21">
        <v>7.6582449877130768E-2</v>
      </c>
      <c r="BR15" s="21">
        <v>8.5256141164906526E-2</v>
      </c>
      <c r="BS15" s="21">
        <v>8.5053540462558322E-2</v>
      </c>
      <c r="BT15" s="22">
        <v>8.496680610817009E-2</v>
      </c>
      <c r="BU15" s="21"/>
      <c r="BV15" s="6"/>
      <c r="BW15" s="7"/>
      <c r="BX15" s="21"/>
      <c r="BY15" s="21"/>
      <c r="BZ15" s="21"/>
      <c r="CA15" s="21"/>
      <c r="CB15" s="21"/>
      <c r="CC15" s="22"/>
    </row>
    <row r="16" spans="1:81" ht="15" customHeight="1" x14ac:dyDescent="0.25">
      <c r="A16">
        <v>11</v>
      </c>
      <c r="B16" s="9" t="s">
        <v>288</v>
      </c>
      <c r="C16" s="10"/>
      <c r="D16" s="23">
        <v>0</v>
      </c>
      <c r="E16" s="23">
        <v>0</v>
      </c>
      <c r="F16" s="23">
        <v>1.0107318814179658</v>
      </c>
      <c r="G16" s="23">
        <v>0.92987960965134786</v>
      </c>
      <c r="H16" s="23">
        <v>0.8608117909845413</v>
      </c>
      <c r="I16" s="138">
        <v>0.80112776349981651</v>
      </c>
      <c r="K16" s="9" t="s">
        <v>288</v>
      </c>
      <c r="L16" s="10"/>
      <c r="M16" s="23">
        <v>0</v>
      </c>
      <c r="N16" s="23">
        <v>0</v>
      </c>
      <c r="O16" s="23">
        <v>1.215261648482769</v>
      </c>
      <c r="P16" s="23">
        <v>1.096267449724585</v>
      </c>
      <c r="Q16" s="23">
        <v>0.99809060972438235</v>
      </c>
      <c r="R16" s="138">
        <v>0.91588149512418193</v>
      </c>
      <c r="T16" s="9" t="s">
        <v>288</v>
      </c>
      <c r="U16" s="10"/>
      <c r="V16" s="23">
        <v>0</v>
      </c>
      <c r="W16" s="23">
        <v>0</v>
      </c>
      <c r="X16" s="23">
        <v>1.2068604899225108</v>
      </c>
      <c r="Y16" s="23">
        <v>1.1395998941391547</v>
      </c>
      <c r="Z16" s="23">
        <v>1.0794406449952756</v>
      </c>
      <c r="AA16" s="138">
        <v>1.0250411031182491</v>
      </c>
      <c r="AC16" s="9" t="s">
        <v>288</v>
      </c>
      <c r="AD16" s="10"/>
      <c r="AE16" s="23">
        <v>0</v>
      </c>
      <c r="AF16" s="23">
        <v>0</v>
      </c>
      <c r="AG16" s="23">
        <v>1.2068604899225108</v>
      </c>
      <c r="AH16" s="23">
        <v>1.1399378243001617</v>
      </c>
      <c r="AI16" s="23">
        <v>1.0797438336109701</v>
      </c>
      <c r="AJ16" s="138">
        <v>1.0255880405094706</v>
      </c>
      <c r="AK16" s="23"/>
      <c r="AL16" s="9" t="s">
        <v>288</v>
      </c>
      <c r="AM16" s="10"/>
      <c r="AN16" s="23">
        <v>0</v>
      </c>
      <c r="AO16" s="23">
        <v>0</v>
      </c>
      <c r="AP16" s="23">
        <v>1.1989981153891502</v>
      </c>
      <c r="AQ16" s="23">
        <v>1.1221908545781238</v>
      </c>
      <c r="AR16" s="23">
        <v>1.0542074612887062</v>
      </c>
      <c r="AS16" s="24">
        <v>0.99399056399166008</v>
      </c>
      <c r="AT16" s="23"/>
      <c r="AU16" s="9" t="s">
        <v>288</v>
      </c>
      <c r="AV16" s="10"/>
      <c r="AW16" s="23">
        <v>0</v>
      </c>
      <c r="AX16" s="23">
        <v>0</v>
      </c>
      <c r="AY16" s="23">
        <v>1.094764755698427</v>
      </c>
      <c r="AZ16" s="23">
        <v>1.0039129087524996</v>
      </c>
      <c r="BA16" s="23">
        <v>0.92780505696801807</v>
      </c>
      <c r="BB16" s="24">
        <v>0.86171483373194013</v>
      </c>
      <c r="BD16" s="9" t="s">
        <v>288</v>
      </c>
      <c r="BE16" s="10"/>
      <c r="BF16" s="23">
        <v>0</v>
      </c>
      <c r="BG16" s="23">
        <v>0</v>
      </c>
      <c r="BH16" s="23">
        <v>1.1872953475082859</v>
      </c>
      <c r="BI16" s="23">
        <v>1.1009288834930806</v>
      </c>
      <c r="BJ16" s="23">
        <v>1.0265494202674645</v>
      </c>
      <c r="BK16" s="24">
        <v>0.96134370597265928</v>
      </c>
      <c r="BL16" s="23"/>
      <c r="BM16" s="9" t="s">
        <v>288</v>
      </c>
      <c r="BN16" s="10"/>
      <c r="BO16" s="23">
        <v>0</v>
      </c>
      <c r="BP16" s="23">
        <v>0</v>
      </c>
      <c r="BQ16" s="23">
        <v>1.1876621608105808</v>
      </c>
      <c r="BR16" s="23">
        <v>1.1006136825094139</v>
      </c>
      <c r="BS16" s="23">
        <v>1.0265494202674645</v>
      </c>
      <c r="BT16" s="24">
        <v>0.96086312828658293</v>
      </c>
      <c r="BU16" s="23"/>
      <c r="BV16" s="9"/>
      <c r="BW16" s="10"/>
      <c r="BX16" s="23"/>
      <c r="BY16" s="23"/>
      <c r="BZ16" s="23"/>
      <c r="CA16" s="23"/>
      <c r="CB16" s="23"/>
      <c r="CC16" s="24"/>
    </row>
    <row r="17" spans="1:81" x14ac:dyDescent="0.25">
      <c r="A17">
        <v>12</v>
      </c>
    </row>
    <row r="18" spans="1:81" ht="15.75" x14ac:dyDescent="0.25">
      <c r="A18" s="15">
        <v>13</v>
      </c>
      <c r="B18" s="2"/>
      <c r="C18" s="3"/>
      <c r="D18" s="3"/>
      <c r="E18" s="4"/>
      <c r="F18" s="4"/>
      <c r="G18" s="4"/>
      <c r="H18" s="4"/>
      <c r="I18" s="5"/>
      <c r="K18" s="2"/>
      <c r="L18" s="3"/>
      <c r="M18" s="3"/>
      <c r="N18" s="4"/>
      <c r="O18" s="4"/>
      <c r="P18" s="4"/>
      <c r="Q18" s="4"/>
      <c r="R18" s="5"/>
      <c r="T18" s="2"/>
      <c r="U18" s="3"/>
      <c r="V18" s="3"/>
      <c r="W18" s="4"/>
      <c r="X18" s="4"/>
      <c r="Y18" s="4"/>
      <c r="Z18" s="4"/>
      <c r="AA18" s="5"/>
      <c r="AC18" s="2"/>
      <c r="AD18" s="3"/>
      <c r="AE18" s="3"/>
      <c r="AF18" s="4"/>
      <c r="AG18" s="4"/>
      <c r="AH18" s="4"/>
      <c r="AI18" s="4"/>
      <c r="AJ18" s="5"/>
      <c r="AK18" s="4"/>
      <c r="AL18" s="2"/>
      <c r="AM18" s="3"/>
      <c r="AN18" s="3"/>
      <c r="AO18" s="4"/>
      <c r="AP18" s="4"/>
      <c r="AQ18" s="4"/>
      <c r="AR18" s="4"/>
      <c r="AS18" s="5"/>
      <c r="AT18" s="4"/>
      <c r="AU18" s="2"/>
      <c r="AV18" s="3"/>
      <c r="AW18" s="3"/>
      <c r="AX18" s="4"/>
      <c r="AY18" s="4"/>
      <c r="AZ18" s="4"/>
      <c r="BA18" s="4"/>
      <c r="BB18" s="5"/>
      <c r="BD18" s="2"/>
      <c r="BE18" s="3"/>
      <c r="BF18" s="3"/>
      <c r="BG18" s="4"/>
      <c r="BH18" s="4"/>
      <c r="BI18" s="4"/>
      <c r="BJ18" s="4"/>
      <c r="BK18" s="5"/>
      <c r="BL18" s="4"/>
      <c r="BM18" s="2"/>
      <c r="BN18" s="3"/>
      <c r="BO18" s="3"/>
      <c r="BP18" s="4"/>
      <c r="BQ18" s="4"/>
      <c r="BR18" s="4"/>
      <c r="BS18" s="4"/>
      <c r="BT18" s="5"/>
      <c r="BU18" s="4"/>
      <c r="BV18" s="2"/>
      <c r="BW18" s="3"/>
      <c r="BX18" s="3"/>
      <c r="BY18" s="4"/>
      <c r="BZ18" s="4"/>
      <c r="CA18" s="4"/>
      <c r="CB18" s="4"/>
      <c r="CC18" s="5"/>
    </row>
    <row r="19" spans="1:81" x14ac:dyDescent="0.25">
      <c r="A19">
        <v>14</v>
      </c>
      <c r="B19" s="19" t="s">
        <v>8</v>
      </c>
      <c r="C19" s="7"/>
      <c r="D19" s="7"/>
      <c r="E19" s="17"/>
      <c r="F19" s="17"/>
      <c r="G19" s="17"/>
      <c r="H19" s="17"/>
      <c r="I19" s="18"/>
      <c r="K19" s="19" t="s">
        <v>8</v>
      </c>
      <c r="L19" s="7"/>
      <c r="M19" s="7"/>
      <c r="R19" s="18"/>
      <c r="T19" s="19" t="s">
        <v>8</v>
      </c>
      <c r="U19" s="7"/>
      <c r="V19" s="7"/>
      <c r="W19" s="7"/>
      <c r="X19" s="7"/>
      <c r="Y19" s="7"/>
      <c r="Z19" s="7"/>
      <c r="AA19" s="18"/>
      <c r="AC19" s="19" t="s">
        <v>8</v>
      </c>
      <c r="AD19" s="7"/>
      <c r="AE19" s="7"/>
      <c r="AF19" s="30"/>
      <c r="AG19" s="30"/>
      <c r="AH19" s="30"/>
      <c r="AI19" s="30"/>
      <c r="AJ19" s="31"/>
      <c r="AK19" s="30"/>
      <c r="AL19" s="19" t="s">
        <v>8</v>
      </c>
      <c r="AM19" s="7"/>
      <c r="AN19" s="7"/>
      <c r="AO19" s="17"/>
      <c r="AP19" s="17"/>
      <c r="AQ19" s="17"/>
      <c r="AR19" s="17"/>
      <c r="AS19" s="18"/>
      <c r="AT19" s="17"/>
      <c r="AU19" s="19" t="s">
        <v>8</v>
      </c>
      <c r="AV19" s="7"/>
      <c r="AW19" s="7"/>
      <c r="AX19" s="17"/>
      <c r="AY19" s="17"/>
      <c r="AZ19" s="17"/>
      <c r="BA19" s="17"/>
      <c r="BB19" s="18"/>
      <c r="BD19" s="19" t="s">
        <v>8</v>
      </c>
      <c r="BE19" s="7"/>
      <c r="BF19" s="7"/>
      <c r="BG19" s="17"/>
      <c r="BH19" s="17"/>
      <c r="BI19" s="17"/>
      <c r="BJ19" s="17"/>
      <c r="BK19" s="18"/>
      <c r="BL19" s="17"/>
      <c r="BM19" s="19" t="s">
        <v>8</v>
      </c>
      <c r="BN19" s="7"/>
      <c r="BO19" s="7"/>
      <c r="BP19" s="17"/>
      <c r="BQ19" s="17"/>
      <c r="BR19" s="17"/>
      <c r="BS19" s="17"/>
      <c r="BT19" s="18"/>
      <c r="BU19" s="17"/>
      <c r="BV19" s="19"/>
      <c r="BW19" s="7"/>
      <c r="BX19" s="7"/>
      <c r="BY19" s="17"/>
      <c r="BZ19" s="17"/>
      <c r="CA19" s="17"/>
      <c r="CB19" s="17"/>
      <c r="CC19" s="18"/>
    </row>
    <row r="20" spans="1:81" x14ac:dyDescent="0.25">
      <c r="A20">
        <v>15</v>
      </c>
      <c r="B20" s="6" t="s">
        <v>50</v>
      </c>
      <c r="C20" s="7"/>
      <c r="D20" s="7" t="s">
        <v>32</v>
      </c>
      <c r="E20" s="7">
        <v>1</v>
      </c>
      <c r="F20" s="7">
        <v>1</v>
      </c>
      <c r="G20" s="7" t="s">
        <v>32</v>
      </c>
      <c r="H20" s="7" t="s">
        <v>32</v>
      </c>
      <c r="I20" s="8" t="s">
        <v>32</v>
      </c>
      <c r="K20" s="6" t="s">
        <v>50</v>
      </c>
      <c r="L20" s="7"/>
      <c r="M20" s="7" t="s">
        <v>32</v>
      </c>
      <c r="N20" s="17">
        <v>1</v>
      </c>
      <c r="O20" s="17">
        <v>1</v>
      </c>
      <c r="P20" s="17" t="s">
        <v>32</v>
      </c>
      <c r="Q20" s="17" t="s">
        <v>32</v>
      </c>
      <c r="R20" s="8" t="s">
        <v>32</v>
      </c>
      <c r="T20" s="6" t="s">
        <v>50</v>
      </c>
      <c r="U20" s="7"/>
      <c r="V20" s="7" t="s">
        <v>32</v>
      </c>
      <c r="W20" s="29">
        <v>1</v>
      </c>
      <c r="X20" s="29">
        <v>1</v>
      </c>
      <c r="Y20" s="29" t="s">
        <v>32</v>
      </c>
      <c r="Z20" s="7" t="s">
        <v>32</v>
      </c>
      <c r="AA20" s="8" t="s">
        <v>32</v>
      </c>
      <c r="AC20" s="6" t="s">
        <v>50</v>
      </c>
      <c r="AD20" s="7"/>
      <c r="AE20" s="7" t="s">
        <v>32</v>
      </c>
      <c r="AF20" s="32">
        <v>1</v>
      </c>
      <c r="AG20" s="32">
        <v>1</v>
      </c>
      <c r="AH20" s="32" t="s">
        <v>32</v>
      </c>
      <c r="AI20" s="32" t="s">
        <v>32</v>
      </c>
      <c r="AJ20" s="33" t="s">
        <v>32</v>
      </c>
      <c r="AK20" s="32"/>
      <c r="AL20" s="6" t="s">
        <v>50</v>
      </c>
      <c r="AM20" s="7"/>
      <c r="AN20" s="7" t="s">
        <v>32</v>
      </c>
      <c r="AO20" s="7">
        <v>1</v>
      </c>
      <c r="AP20" s="7">
        <v>1</v>
      </c>
      <c r="AQ20" s="7" t="s">
        <v>32</v>
      </c>
      <c r="AR20" s="25" t="s">
        <v>32</v>
      </c>
      <c r="AS20" s="8" t="s">
        <v>32</v>
      </c>
      <c r="AT20" s="7"/>
      <c r="AU20" s="6" t="s">
        <v>50</v>
      </c>
      <c r="AV20" s="7"/>
      <c r="AW20" s="7" t="s">
        <v>32</v>
      </c>
      <c r="AX20" s="29">
        <v>1</v>
      </c>
      <c r="AY20" s="29">
        <v>1</v>
      </c>
      <c r="AZ20" s="29" t="s">
        <v>32</v>
      </c>
      <c r="BA20" s="7" t="s">
        <v>32</v>
      </c>
      <c r="BB20" s="8" t="s">
        <v>32</v>
      </c>
      <c r="BD20" s="6" t="s">
        <v>50</v>
      </c>
      <c r="BE20" s="7"/>
      <c r="BF20" s="7" t="s">
        <v>32</v>
      </c>
      <c r="BG20" s="7">
        <v>1</v>
      </c>
      <c r="BH20" s="7">
        <v>1</v>
      </c>
      <c r="BI20" s="7" t="s">
        <v>32</v>
      </c>
      <c r="BJ20" s="7" t="s">
        <v>32</v>
      </c>
      <c r="BK20" s="8" t="s">
        <v>32</v>
      </c>
      <c r="BL20" s="7"/>
      <c r="BM20" s="6" t="s">
        <v>50</v>
      </c>
      <c r="BN20" s="7"/>
      <c r="BO20" s="7" t="s">
        <v>32</v>
      </c>
      <c r="BP20" s="7">
        <v>1</v>
      </c>
      <c r="BQ20" s="7">
        <v>1</v>
      </c>
      <c r="BR20" s="7" t="s">
        <v>32</v>
      </c>
      <c r="BS20" s="7" t="s">
        <v>32</v>
      </c>
      <c r="BT20" s="8" t="s">
        <v>32</v>
      </c>
      <c r="BU20" s="7"/>
      <c r="BV20" s="6"/>
      <c r="BW20" s="7"/>
      <c r="BX20" s="7"/>
      <c r="BY20" s="29"/>
      <c r="BZ20" s="29"/>
      <c r="CA20" s="29"/>
      <c r="CB20" s="7"/>
      <c r="CC20" s="8"/>
    </row>
    <row r="21" spans="1:81" ht="15.75" x14ac:dyDescent="0.25">
      <c r="A21" s="15">
        <v>16</v>
      </c>
      <c r="B21" s="6" t="s">
        <v>35</v>
      </c>
      <c r="C21" s="7"/>
      <c r="D21" s="7" t="s">
        <v>32</v>
      </c>
      <c r="E21" s="7" t="s">
        <v>32</v>
      </c>
      <c r="F21" s="7" t="s">
        <v>32</v>
      </c>
      <c r="G21" s="7" t="s">
        <v>32</v>
      </c>
      <c r="H21" s="7" t="s">
        <v>32</v>
      </c>
      <c r="I21" s="8" t="s">
        <v>32</v>
      </c>
      <c r="K21" s="6" t="s">
        <v>35</v>
      </c>
      <c r="L21" s="7"/>
      <c r="M21" s="7" t="s">
        <v>32</v>
      </c>
      <c r="N21" s="7" t="s">
        <v>32</v>
      </c>
      <c r="O21" s="7" t="s">
        <v>32</v>
      </c>
      <c r="P21" s="7" t="s">
        <v>32</v>
      </c>
      <c r="Q21" s="7" t="s">
        <v>32</v>
      </c>
      <c r="R21" s="8" t="s">
        <v>32</v>
      </c>
      <c r="T21" s="6" t="s">
        <v>60</v>
      </c>
      <c r="U21" s="7"/>
      <c r="V21" s="7" t="s">
        <v>32</v>
      </c>
      <c r="W21" s="29" t="s">
        <v>32</v>
      </c>
      <c r="X21" s="29" t="s">
        <v>32</v>
      </c>
      <c r="Y21" s="7" t="s">
        <v>32</v>
      </c>
      <c r="Z21" s="7" t="s">
        <v>32</v>
      </c>
      <c r="AA21" s="8" t="s">
        <v>32</v>
      </c>
      <c r="AC21" s="6" t="s">
        <v>60</v>
      </c>
      <c r="AD21" s="7"/>
      <c r="AE21" s="7" t="s">
        <v>32</v>
      </c>
      <c r="AF21" s="32" t="s">
        <v>32</v>
      </c>
      <c r="AG21" s="32" t="s">
        <v>32</v>
      </c>
      <c r="AH21" s="32" t="s">
        <v>32</v>
      </c>
      <c r="AI21" s="32" t="s">
        <v>32</v>
      </c>
      <c r="AJ21" s="33" t="s">
        <v>32</v>
      </c>
      <c r="AK21" s="32"/>
      <c r="AL21" s="6" t="s">
        <v>35</v>
      </c>
      <c r="AM21" s="7"/>
      <c r="AN21" s="7" t="s">
        <v>32</v>
      </c>
      <c r="AO21" s="7" t="s">
        <v>32</v>
      </c>
      <c r="AP21" s="7" t="s">
        <v>32</v>
      </c>
      <c r="AQ21" s="7" t="s">
        <v>32</v>
      </c>
      <c r="AR21" s="7" t="s">
        <v>32</v>
      </c>
      <c r="AS21" s="8" t="s">
        <v>32</v>
      </c>
      <c r="AT21" s="7"/>
      <c r="AU21" s="6" t="s">
        <v>60</v>
      </c>
      <c r="AV21" s="7"/>
      <c r="AW21" s="7" t="s">
        <v>32</v>
      </c>
      <c r="AX21" s="29" t="s">
        <v>32</v>
      </c>
      <c r="AY21" s="29" t="s">
        <v>32</v>
      </c>
      <c r="AZ21" s="7" t="s">
        <v>32</v>
      </c>
      <c r="BA21" s="7" t="s">
        <v>32</v>
      </c>
      <c r="BB21" s="8" t="s">
        <v>32</v>
      </c>
      <c r="BD21" s="6" t="s">
        <v>60</v>
      </c>
      <c r="BE21" s="7"/>
      <c r="BF21" s="7" t="s">
        <v>32</v>
      </c>
      <c r="BG21" s="7" t="s">
        <v>32</v>
      </c>
      <c r="BH21" s="7" t="s">
        <v>32</v>
      </c>
      <c r="BI21" s="7" t="s">
        <v>32</v>
      </c>
      <c r="BJ21" s="7" t="s">
        <v>32</v>
      </c>
      <c r="BK21" s="8" t="s">
        <v>32</v>
      </c>
      <c r="BL21" s="7"/>
      <c r="BM21" s="6" t="s">
        <v>60</v>
      </c>
      <c r="BN21" s="7"/>
      <c r="BO21" s="7" t="s">
        <v>32</v>
      </c>
      <c r="BP21" s="7" t="s">
        <v>32</v>
      </c>
      <c r="BQ21" s="7" t="s">
        <v>32</v>
      </c>
      <c r="BR21" s="7" t="s">
        <v>32</v>
      </c>
      <c r="BS21" s="7" t="s">
        <v>32</v>
      </c>
      <c r="BT21" s="8" t="s">
        <v>32</v>
      </c>
      <c r="BU21" s="7"/>
      <c r="BV21" s="6"/>
      <c r="BW21" s="7"/>
      <c r="BX21" s="7"/>
      <c r="BY21" s="29"/>
      <c r="BZ21" s="29"/>
      <c r="CA21" s="7"/>
      <c r="CB21" s="7"/>
      <c r="CC21" s="8"/>
    </row>
    <row r="22" spans="1:81" x14ac:dyDescent="0.25">
      <c r="A22">
        <v>17</v>
      </c>
      <c r="B22" s="6" t="s">
        <v>53</v>
      </c>
      <c r="C22" s="7"/>
      <c r="D22" s="7" t="s">
        <v>32</v>
      </c>
      <c r="E22" s="7">
        <v>1</v>
      </c>
      <c r="F22" s="7">
        <v>1</v>
      </c>
      <c r="G22" s="7">
        <v>1</v>
      </c>
      <c r="H22" s="7" t="s">
        <v>32</v>
      </c>
      <c r="I22" s="8" t="s">
        <v>32</v>
      </c>
      <c r="K22" s="6" t="s">
        <v>53</v>
      </c>
      <c r="L22" s="7"/>
      <c r="M22" s="7" t="s">
        <v>32</v>
      </c>
      <c r="N22" s="7">
        <v>1</v>
      </c>
      <c r="O22" s="7">
        <v>1</v>
      </c>
      <c r="P22" s="7">
        <v>1</v>
      </c>
      <c r="Q22" s="7" t="s">
        <v>32</v>
      </c>
      <c r="R22" s="8" t="s">
        <v>32</v>
      </c>
      <c r="T22" s="6" t="s">
        <v>35</v>
      </c>
      <c r="U22" s="7"/>
      <c r="V22" s="7" t="s">
        <v>32</v>
      </c>
      <c r="W22" s="29" t="s">
        <v>32</v>
      </c>
      <c r="X22" s="29" t="s">
        <v>32</v>
      </c>
      <c r="Y22" s="7" t="s">
        <v>32</v>
      </c>
      <c r="Z22" s="7" t="s">
        <v>32</v>
      </c>
      <c r="AA22" s="8" t="s">
        <v>32</v>
      </c>
      <c r="AC22" s="6" t="s">
        <v>35</v>
      </c>
      <c r="AD22" s="7"/>
      <c r="AE22" s="7" t="s">
        <v>32</v>
      </c>
      <c r="AF22" s="32" t="s">
        <v>32</v>
      </c>
      <c r="AG22" s="32" t="s">
        <v>32</v>
      </c>
      <c r="AH22" s="32" t="s">
        <v>32</v>
      </c>
      <c r="AI22" s="32" t="s">
        <v>32</v>
      </c>
      <c r="AJ22" s="33" t="s">
        <v>32</v>
      </c>
      <c r="AK22" s="32"/>
      <c r="AL22" s="6" t="s">
        <v>61</v>
      </c>
      <c r="AM22" s="7"/>
      <c r="AN22" s="7" t="s">
        <v>32</v>
      </c>
      <c r="AO22" s="7" t="s">
        <v>32</v>
      </c>
      <c r="AP22" s="7" t="s">
        <v>32</v>
      </c>
      <c r="AQ22" s="25" t="s">
        <v>32</v>
      </c>
      <c r="AR22" s="25" t="s">
        <v>32</v>
      </c>
      <c r="AS22" s="8" t="s">
        <v>32</v>
      </c>
      <c r="AT22" s="7"/>
      <c r="AU22" s="6" t="s">
        <v>35</v>
      </c>
      <c r="AV22" s="7"/>
      <c r="AW22" s="7" t="s">
        <v>32</v>
      </c>
      <c r="AX22" s="29" t="s">
        <v>32</v>
      </c>
      <c r="AY22" s="29" t="s">
        <v>32</v>
      </c>
      <c r="AZ22" s="7" t="s">
        <v>32</v>
      </c>
      <c r="BA22" s="7" t="s">
        <v>32</v>
      </c>
      <c r="BB22" s="8" t="s">
        <v>32</v>
      </c>
      <c r="BD22" s="6" t="s">
        <v>35</v>
      </c>
      <c r="BE22" s="7"/>
      <c r="BF22" s="7" t="s">
        <v>32</v>
      </c>
      <c r="BG22" s="7" t="s">
        <v>32</v>
      </c>
      <c r="BH22" s="7" t="s">
        <v>32</v>
      </c>
      <c r="BI22" s="7" t="s">
        <v>32</v>
      </c>
      <c r="BJ22" s="7" t="s">
        <v>32</v>
      </c>
      <c r="BK22" s="8" t="s">
        <v>32</v>
      </c>
      <c r="BL22" s="7"/>
      <c r="BM22" s="6" t="s">
        <v>35</v>
      </c>
      <c r="BN22" s="7"/>
      <c r="BO22" s="7" t="s">
        <v>32</v>
      </c>
      <c r="BP22" s="7" t="s">
        <v>32</v>
      </c>
      <c r="BQ22" s="7" t="s">
        <v>32</v>
      </c>
      <c r="BR22" s="7" t="s">
        <v>32</v>
      </c>
      <c r="BS22" s="7" t="s">
        <v>32</v>
      </c>
      <c r="BT22" s="8" t="s">
        <v>32</v>
      </c>
      <c r="BU22" s="7"/>
      <c r="BV22" s="6"/>
      <c r="BW22" s="7"/>
      <c r="BX22" s="7"/>
      <c r="BY22" s="29"/>
      <c r="BZ22" s="29"/>
      <c r="CA22" s="7"/>
      <c r="CB22" s="7"/>
      <c r="CC22" s="8"/>
    </row>
    <row r="23" spans="1:81" x14ac:dyDescent="0.25">
      <c r="A23">
        <v>18</v>
      </c>
      <c r="B23" s="6" t="s">
        <v>55</v>
      </c>
      <c r="C23" s="7"/>
      <c r="D23" s="7" t="s">
        <v>32</v>
      </c>
      <c r="E23" s="7">
        <v>1</v>
      </c>
      <c r="F23" s="7">
        <v>1</v>
      </c>
      <c r="G23" s="7">
        <v>1</v>
      </c>
      <c r="H23" s="7" t="s">
        <v>32</v>
      </c>
      <c r="I23" s="8" t="s">
        <v>32</v>
      </c>
      <c r="K23" s="6" t="s">
        <v>55</v>
      </c>
      <c r="L23" s="7"/>
      <c r="M23" s="7" t="s">
        <v>32</v>
      </c>
      <c r="N23" s="7">
        <v>1</v>
      </c>
      <c r="O23" s="7">
        <v>1</v>
      </c>
      <c r="P23" s="7">
        <v>1</v>
      </c>
      <c r="Q23" s="7" t="s">
        <v>32</v>
      </c>
      <c r="R23" s="8" t="s">
        <v>32</v>
      </c>
      <c r="T23" s="6" t="s">
        <v>62</v>
      </c>
      <c r="U23" s="7"/>
      <c r="V23" s="7" t="s">
        <v>32</v>
      </c>
      <c r="W23" s="29" t="s">
        <v>32</v>
      </c>
      <c r="X23" s="7" t="s">
        <v>32</v>
      </c>
      <c r="Y23" s="7" t="s">
        <v>32</v>
      </c>
      <c r="Z23" s="7" t="s">
        <v>32</v>
      </c>
      <c r="AA23" s="8" t="s">
        <v>32</v>
      </c>
      <c r="AC23" s="6" t="s">
        <v>62</v>
      </c>
      <c r="AD23" s="7"/>
      <c r="AE23" s="7" t="s">
        <v>32</v>
      </c>
      <c r="AF23" s="32" t="s">
        <v>32</v>
      </c>
      <c r="AG23" s="32" t="s">
        <v>32</v>
      </c>
      <c r="AH23" s="32" t="s">
        <v>32</v>
      </c>
      <c r="AI23" s="32" t="s">
        <v>32</v>
      </c>
      <c r="AJ23" s="32" t="s">
        <v>32</v>
      </c>
      <c r="AK23" s="32"/>
      <c r="AL23" s="6" t="s">
        <v>53</v>
      </c>
      <c r="AM23" s="7"/>
      <c r="AN23" s="7" t="s">
        <v>32</v>
      </c>
      <c r="AO23" s="25">
        <v>1</v>
      </c>
      <c r="AP23" s="7">
        <v>1</v>
      </c>
      <c r="AQ23" s="7">
        <v>1</v>
      </c>
      <c r="AR23" s="7" t="s">
        <v>32</v>
      </c>
      <c r="AS23" s="8" t="s">
        <v>32</v>
      </c>
      <c r="AT23" s="7"/>
      <c r="AU23" s="6" t="s">
        <v>53</v>
      </c>
      <c r="AV23" s="7"/>
      <c r="AW23" s="7" t="s">
        <v>32</v>
      </c>
      <c r="AX23" s="7">
        <v>1</v>
      </c>
      <c r="AY23" s="29">
        <v>1</v>
      </c>
      <c r="AZ23" s="29">
        <v>1</v>
      </c>
      <c r="BA23" s="29" t="s">
        <v>32</v>
      </c>
      <c r="BB23" s="8" t="s">
        <v>32</v>
      </c>
      <c r="BD23" s="6" t="s">
        <v>61</v>
      </c>
      <c r="BE23" s="7"/>
      <c r="BF23" s="7" t="s">
        <v>32</v>
      </c>
      <c r="BG23" s="7" t="s">
        <v>32</v>
      </c>
      <c r="BH23" s="7" t="s">
        <v>32</v>
      </c>
      <c r="BI23" s="7" t="s">
        <v>32</v>
      </c>
      <c r="BJ23" s="7" t="s">
        <v>32</v>
      </c>
      <c r="BK23" s="7" t="s">
        <v>32</v>
      </c>
      <c r="BL23" s="7"/>
      <c r="BM23" s="6" t="s">
        <v>61</v>
      </c>
      <c r="BN23" s="7"/>
      <c r="BO23" s="7" t="s">
        <v>32</v>
      </c>
      <c r="BP23" s="7" t="s">
        <v>32</v>
      </c>
      <c r="BQ23" s="7" t="s">
        <v>32</v>
      </c>
      <c r="BR23" s="7" t="s">
        <v>32</v>
      </c>
      <c r="BS23" s="7" t="s">
        <v>32</v>
      </c>
      <c r="BT23" s="8" t="s">
        <v>32</v>
      </c>
      <c r="BU23" s="7"/>
      <c r="BV23" s="6"/>
      <c r="BW23" s="7"/>
      <c r="BX23" s="7"/>
      <c r="BY23" s="7"/>
      <c r="BZ23" s="29"/>
      <c r="CA23" s="29"/>
      <c r="CB23" s="29"/>
      <c r="CC23" s="8"/>
    </row>
    <row r="24" spans="1:81" ht="15.75" x14ac:dyDescent="0.25">
      <c r="A24" s="15">
        <v>19</v>
      </c>
      <c r="B24" s="6" t="s">
        <v>56</v>
      </c>
      <c r="C24" s="7"/>
      <c r="D24" s="7" t="s">
        <v>32</v>
      </c>
      <c r="E24" s="7">
        <v>1</v>
      </c>
      <c r="F24" s="7" t="s">
        <v>32</v>
      </c>
      <c r="G24" s="7" t="s">
        <v>32</v>
      </c>
      <c r="H24" s="7" t="s">
        <v>32</v>
      </c>
      <c r="I24" s="8" t="s">
        <v>32</v>
      </c>
      <c r="K24" s="6" t="s">
        <v>56</v>
      </c>
      <c r="L24" s="7"/>
      <c r="M24" s="7" t="s">
        <v>32</v>
      </c>
      <c r="N24" s="7">
        <v>1</v>
      </c>
      <c r="O24" s="7" t="s">
        <v>32</v>
      </c>
      <c r="P24" s="7" t="s">
        <v>32</v>
      </c>
      <c r="Q24" s="7" t="s">
        <v>32</v>
      </c>
      <c r="R24" s="8" t="s">
        <v>32</v>
      </c>
      <c r="T24" s="6" t="s">
        <v>53</v>
      </c>
      <c r="U24" s="7"/>
      <c r="V24" s="7" t="s">
        <v>32</v>
      </c>
      <c r="W24" s="7">
        <v>1</v>
      </c>
      <c r="X24" s="29">
        <v>1</v>
      </c>
      <c r="Y24" s="29">
        <v>1</v>
      </c>
      <c r="Z24" s="29" t="s">
        <v>32</v>
      </c>
      <c r="AA24" s="8" t="s">
        <v>32</v>
      </c>
      <c r="AC24" s="6" t="s">
        <v>53</v>
      </c>
      <c r="AD24" s="7"/>
      <c r="AE24" s="7" t="s">
        <v>32</v>
      </c>
      <c r="AF24" s="32">
        <v>1</v>
      </c>
      <c r="AG24" s="32">
        <v>1</v>
      </c>
      <c r="AH24" s="32">
        <v>1</v>
      </c>
      <c r="AI24" s="32" t="s">
        <v>32</v>
      </c>
      <c r="AJ24" s="33" t="s">
        <v>32</v>
      </c>
      <c r="AK24" s="32"/>
      <c r="AL24" s="6" t="s">
        <v>55</v>
      </c>
      <c r="AM24" s="7"/>
      <c r="AN24" s="7" t="s">
        <v>32</v>
      </c>
      <c r="AO24" s="7">
        <v>1</v>
      </c>
      <c r="AP24" s="7">
        <v>1</v>
      </c>
      <c r="AQ24" s="7">
        <v>1</v>
      </c>
      <c r="AR24" s="25" t="s">
        <v>32</v>
      </c>
      <c r="AS24" s="8" t="s">
        <v>32</v>
      </c>
      <c r="AT24" s="7"/>
      <c r="AU24" s="6" t="s">
        <v>55</v>
      </c>
      <c r="AV24" s="7"/>
      <c r="AW24" s="7" t="s">
        <v>32</v>
      </c>
      <c r="AX24" s="7">
        <v>1</v>
      </c>
      <c r="AY24" s="29">
        <v>1</v>
      </c>
      <c r="AZ24" s="29">
        <v>1</v>
      </c>
      <c r="BA24" t="s">
        <v>32</v>
      </c>
      <c r="BB24" s="8" t="s">
        <v>32</v>
      </c>
      <c r="BD24" s="6" t="s">
        <v>62</v>
      </c>
      <c r="BE24" s="7"/>
      <c r="BF24" s="7" t="s">
        <v>32</v>
      </c>
      <c r="BG24" s="7" t="s">
        <v>32</v>
      </c>
      <c r="BH24" s="7" t="s">
        <v>32</v>
      </c>
      <c r="BI24" s="7" t="s">
        <v>32</v>
      </c>
      <c r="BJ24" s="7" t="s">
        <v>32</v>
      </c>
      <c r="BK24" s="8" t="s">
        <v>32</v>
      </c>
      <c r="BL24" s="7"/>
      <c r="BM24" s="6" t="s">
        <v>62</v>
      </c>
      <c r="BN24" s="7"/>
      <c r="BO24" s="7" t="s">
        <v>32</v>
      </c>
      <c r="BP24" s="7" t="s">
        <v>32</v>
      </c>
      <c r="BQ24" s="7" t="s">
        <v>32</v>
      </c>
      <c r="BR24" s="7" t="s">
        <v>32</v>
      </c>
      <c r="BS24" s="7" t="s">
        <v>32</v>
      </c>
      <c r="BT24" s="8" t="s">
        <v>32</v>
      </c>
      <c r="BU24" s="7"/>
      <c r="BV24" s="6"/>
      <c r="BW24" s="7"/>
      <c r="BX24" s="7"/>
      <c r="BY24" s="7"/>
      <c r="BZ24" s="29"/>
      <c r="CA24" s="29"/>
      <c r="CC24" s="8"/>
    </row>
    <row r="25" spans="1:81" x14ac:dyDescent="0.25">
      <c r="A25">
        <v>20</v>
      </c>
      <c r="B25" s="6" t="s">
        <v>32</v>
      </c>
      <c r="C25" s="7"/>
      <c r="D25" s="7" t="s">
        <v>32</v>
      </c>
      <c r="E25" s="7" t="s">
        <v>32</v>
      </c>
      <c r="F25" s="7" t="s">
        <v>32</v>
      </c>
      <c r="G25" s="7" t="s">
        <v>32</v>
      </c>
      <c r="H25" s="7" t="s">
        <v>32</v>
      </c>
      <c r="I25" s="8" t="s">
        <v>32</v>
      </c>
      <c r="K25" s="6" t="s">
        <v>32</v>
      </c>
      <c r="L25" s="7"/>
      <c r="M25" s="7" t="s">
        <v>32</v>
      </c>
      <c r="N25" s="7" t="s">
        <v>32</v>
      </c>
      <c r="O25" s="7" t="s">
        <v>32</v>
      </c>
      <c r="P25" s="7" t="s">
        <v>32</v>
      </c>
      <c r="Q25" s="7" t="s">
        <v>32</v>
      </c>
      <c r="R25" s="8" t="s">
        <v>32</v>
      </c>
      <c r="T25" s="6" t="s">
        <v>55</v>
      </c>
      <c r="U25" s="7"/>
      <c r="V25" s="7" t="s">
        <v>32</v>
      </c>
      <c r="W25" s="7">
        <v>1</v>
      </c>
      <c r="X25" s="7">
        <v>1</v>
      </c>
      <c r="Y25" s="29">
        <v>1</v>
      </c>
      <c r="Z25" s="7" t="s">
        <v>32</v>
      </c>
      <c r="AA25" s="8" t="s">
        <v>32</v>
      </c>
      <c r="AC25" s="6" t="s">
        <v>55</v>
      </c>
      <c r="AD25" s="7"/>
      <c r="AE25" s="7" t="s">
        <v>32</v>
      </c>
      <c r="AF25" s="32">
        <v>1</v>
      </c>
      <c r="AG25" s="32">
        <v>1</v>
      </c>
      <c r="AH25" s="32">
        <v>1</v>
      </c>
      <c r="AI25" s="32" t="s">
        <v>32</v>
      </c>
      <c r="AJ25" s="33" t="s">
        <v>32</v>
      </c>
      <c r="AK25" s="32"/>
      <c r="AL25" s="6" t="s">
        <v>56</v>
      </c>
      <c r="AM25" s="7"/>
      <c r="AN25" s="7" t="s">
        <v>32</v>
      </c>
      <c r="AO25" s="7">
        <v>1</v>
      </c>
      <c r="AP25" s="25" t="s">
        <v>32</v>
      </c>
      <c r="AQ25" s="25" t="s">
        <v>32</v>
      </c>
      <c r="AR25" s="25" t="s">
        <v>32</v>
      </c>
      <c r="AS25" s="8" t="s">
        <v>32</v>
      </c>
      <c r="AT25" s="7"/>
      <c r="AU25" s="6" t="s">
        <v>56</v>
      </c>
      <c r="AV25" s="7"/>
      <c r="AW25" s="7" t="s">
        <v>32</v>
      </c>
      <c r="AX25" s="7">
        <v>1</v>
      </c>
      <c r="AY25" s="7" t="s">
        <v>32</v>
      </c>
      <c r="AZ25" s="7" t="s">
        <v>32</v>
      </c>
      <c r="BA25" s="7" t="s">
        <v>32</v>
      </c>
      <c r="BB25" s="8" t="s">
        <v>32</v>
      </c>
      <c r="BD25" s="6" t="s">
        <v>53</v>
      </c>
      <c r="BE25" s="7"/>
      <c r="BF25" s="7" t="s">
        <v>32</v>
      </c>
      <c r="BG25" s="7">
        <v>1</v>
      </c>
      <c r="BH25" s="7">
        <v>1</v>
      </c>
      <c r="BI25" s="7">
        <v>1</v>
      </c>
      <c r="BJ25" s="7" t="s">
        <v>32</v>
      </c>
      <c r="BK25" s="8" t="s">
        <v>32</v>
      </c>
      <c r="BL25" s="7"/>
      <c r="BM25" s="6" t="s">
        <v>53</v>
      </c>
      <c r="BN25" s="7"/>
      <c r="BO25" s="7" t="s">
        <v>32</v>
      </c>
      <c r="BP25" s="7">
        <v>1</v>
      </c>
      <c r="BQ25" s="7">
        <v>1</v>
      </c>
      <c r="BR25" s="7">
        <v>1</v>
      </c>
      <c r="BS25" s="7" t="s">
        <v>32</v>
      </c>
      <c r="BT25" s="8" t="s">
        <v>32</v>
      </c>
      <c r="BU25" s="7"/>
      <c r="BV25" s="6"/>
      <c r="BW25" s="7"/>
      <c r="BX25" s="7"/>
      <c r="BY25" s="7"/>
      <c r="BZ25" s="7"/>
      <c r="CA25" s="7"/>
      <c r="CB25" s="7"/>
      <c r="CC25" s="8"/>
    </row>
    <row r="26" spans="1:81" x14ac:dyDescent="0.25">
      <c r="A26">
        <v>21</v>
      </c>
      <c r="B26" s="6" t="s">
        <v>32</v>
      </c>
      <c r="C26" s="7"/>
      <c r="D26" s="7" t="s">
        <v>32</v>
      </c>
      <c r="E26" s="7" t="s">
        <v>32</v>
      </c>
      <c r="F26" s="7" t="s">
        <v>32</v>
      </c>
      <c r="G26" s="7" t="s">
        <v>32</v>
      </c>
      <c r="H26" s="7" t="s">
        <v>32</v>
      </c>
      <c r="I26" s="8" t="s">
        <v>32</v>
      </c>
      <c r="K26" s="6" t="s">
        <v>32</v>
      </c>
      <c r="L26" s="7"/>
      <c r="M26" s="7" t="s">
        <v>32</v>
      </c>
      <c r="N26" s="7" t="s">
        <v>32</v>
      </c>
      <c r="O26" s="7" t="s">
        <v>32</v>
      </c>
      <c r="P26" s="7" t="s">
        <v>32</v>
      </c>
      <c r="Q26" s="7" t="s">
        <v>32</v>
      </c>
      <c r="R26" s="8" t="s">
        <v>32</v>
      </c>
      <c r="T26" s="6" t="s">
        <v>56</v>
      </c>
      <c r="U26" s="7"/>
      <c r="V26" s="7" t="s">
        <v>32</v>
      </c>
      <c r="W26" s="7">
        <v>1</v>
      </c>
      <c r="X26" s="29" t="s">
        <v>32</v>
      </c>
      <c r="Y26" s="7" t="s">
        <v>32</v>
      </c>
      <c r="Z26" s="7" t="s">
        <v>32</v>
      </c>
      <c r="AA26" s="8" t="s">
        <v>32</v>
      </c>
      <c r="AC26" s="6" t="s">
        <v>56</v>
      </c>
      <c r="AD26" s="7"/>
      <c r="AE26" s="7" t="s">
        <v>32</v>
      </c>
      <c r="AF26" s="32">
        <v>1</v>
      </c>
      <c r="AG26" s="32" t="s">
        <v>32</v>
      </c>
      <c r="AH26" s="32" t="s">
        <v>32</v>
      </c>
      <c r="AI26" s="32" t="s">
        <v>32</v>
      </c>
      <c r="AJ26" s="33" t="s">
        <v>32</v>
      </c>
      <c r="AK26" s="32"/>
      <c r="AL26" s="6" t="s">
        <v>32</v>
      </c>
      <c r="AM26" s="7"/>
      <c r="AN26" s="7" t="s">
        <v>32</v>
      </c>
      <c r="AO26" s="25" t="s">
        <v>32</v>
      </c>
      <c r="AP26" s="7" t="s">
        <v>32</v>
      </c>
      <c r="AQ26" s="7" t="s">
        <v>32</v>
      </c>
      <c r="AR26" s="7" t="s">
        <v>32</v>
      </c>
      <c r="AS26" s="8" t="s">
        <v>32</v>
      </c>
      <c r="AT26" s="7"/>
      <c r="AU26" s="6" t="s">
        <v>32</v>
      </c>
      <c r="AV26" s="7"/>
      <c r="AW26" s="7" t="s">
        <v>32</v>
      </c>
      <c r="AX26" s="7" t="s">
        <v>32</v>
      </c>
      <c r="AY26" s="7" t="s">
        <v>32</v>
      </c>
      <c r="AZ26" s="7" t="s">
        <v>32</v>
      </c>
      <c r="BA26" s="7" t="s">
        <v>32</v>
      </c>
      <c r="BB26" s="8" t="s">
        <v>32</v>
      </c>
      <c r="BD26" s="6" t="s">
        <v>55</v>
      </c>
      <c r="BE26" s="7"/>
      <c r="BF26" s="7" t="s">
        <v>32</v>
      </c>
      <c r="BG26" s="7">
        <v>1</v>
      </c>
      <c r="BH26" s="7">
        <v>1</v>
      </c>
      <c r="BI26" s="7">
        <v>1</v>
      </c>
      <c r="BJ26" s="7" t="s">
        <v>32</v>
      </c>
      <c r="BK26" s="8" t="s">
        <v>32</v>
      </c>
      <c r="BL26" s="7"/>
      <c r="BM26" s="6" t="s">
        <v>55</v>
      </c>
      <c r="BN26" s="7"/>
      <c r="BO26" s="7" t="s">
        <v>32</v>
      </c>
      <c r="BP26" s="7">
        <v>1</v>
      </c>
      <c r="BQ26" s="7">
        <v>1</v>
      </c>
      <c r="BR26" s="7">
        <v>1</v>
      </c>
      <c r="BS26" s="7" t="s">
        <v>32</v>
      </c>
      <c r="BT26" s="8" t="s">
        <v>32</v>
      </c>
      <c r="BU26" s="7"/>
      <c r="BV26" s="6"/>
      <c r="BW26" s="7"/>
      <c r="BX26" s="7"/>
      <c r="BY26" s="7"/>
      <c r="BZ26" s="7"/>
      <c r="CA26" s="7"/>
      <c r="CB26" s="7"/>
      <c r="CC26" s="8"/>
    </row>
    <row r="27" spans="1:81" ht="15.75" x14ac:dyDescent="0.25">
      <c r="A27" s="15">
        <v>22</v>
      </c>
      <c r="B27" s="6" t="s">
        <v>32</v>
      </c>
      <c r="C27" s="7"/>
      <c r="D27" s="7" t="s">
        <v>32</v>
      </c>
      <c r="E27" s="7" t="s">
        <v>32</v>
      </c>
      <c r="F27" s="7" t="s">
        <v>32</v>
      </c>
      <c r="G27" s="7" t="s">
        <v>32</v>
      </c>
      <c r="H27" s="7" t="s">
        <v>32</v>
      </c>
      <c r="I27" s="8" t="s">
        <v>32</v>
      </c>
      <c r="K27" s="6" t="s">
        <v>32</v>
      </c>
      <c r="L27" s="7"/>
      <c r="M27" s="7" t="s">
        <v>32</v>
      </c>
      <c r="N27" s="7" t="s">
        <v>32</v>
      </c>
      <c r="O27" s="7" t="s">
        <v>32</v>
      </c>
      <c r="P27" s="7" t="s">
        <v>32</v>
      </c>
      <c r="Q27" s="7" t="s">
        <v>32</v>
      </c>
      <c r="R27" s="8" t="s">
        <v>32</v>
      </c>
      <c r="T27" s="6" t="s">
        <v>32</v>
      </c>
      <c r="U27" s="7"/>
      <c r="V27" s="7" t="s">
        <v>32</v>
      </c>
      <c r="W27" s="7" t="s">
        <v>32</v>
      </c>
      <c r="X27" s="29" t="s">
        <v>32</v>
      </c>
      <c r="Y27" s="29" t="s">
        <v>32</v>
      </c>
      <c r="Z27" s="7" t="s">
        <v>32</v>
      </c>
      <c r="AA27" s="8" t="s">
        <v>32</v>
      </c>
      <c r="AC27" s="6" t="s">
        <v>32</v>
      </c>
      <c r="AD27" s="7"/>
      <c r="AE27" s="7" t="s">
        <v>32</v>
      </c>
      <c r="AF27" s="32" t="s">
        <v>32</v>
      </c>
      <c r="AG27" s="32" t="s">
        <v>32</v>
      </c>
      <c r="AH27" s="32" t="s">
        <v>32</v>
      </c>
      <c r="AI27" s="32" t="s">
        <v>32</v>
      </c>
      <c r="AJ27" s="33" t="s">
        <v>32</v>
      </c>
      <c r="AK27" s="32"/>
      <c r="AL27" s="6" t="s">
        <v>32</v>
      </c>
      <c r="AM27" s="7"/>
      <c r="AN27" s="7" t="s">
        <v>32</v>
      </c>
      <c r="AO27" s="25" t="s">
        <v>32</v>
      </c>
      <c r="AP27" s="25" t="s">
        <v>32</v>
      </c>
      <c r="AQ27" s="7" t="s">
        <v>32</v>
      </c>
      <c r="AR27" s="25" t="s">
        <v>32</v>
      </c>
      <c r="AS27" s="8" t="s">
        <v>32</v>
      </c>
      <c r="AT27" s="7"/>
      <c r="AU27" s="6" t="s">
        <v>32</v>
      </c>
      <c r="AV27" s="7"/>
      <c r="AW27" s="7" t="s">
        <v>32</v>
      </c>
      <c r="AX27" s="7" t="s">
        <v>32</v>
      </c>
      <c r="AY27" s="7" t="s">
        <v>32</v>
      </c>
      <c r="AZ27" s="7" t="s">
        <v>32</v>
      </c>
      <c r="BA27" s="7" t="s">
        <v>32</v>
      </c>
      <c r="BB27" s="8" t="s">
        <v>32</v>
      </c>
      <c r="BD27" s="6" t="s">
        <v>56</v>
      </c>
      <c r="BE27" s="7"/>
      <c r="BF27" s="7" t="s">
        <v>32</v>
      </c>
      <c r="BG27" s="7">
        <v>1</v>
      </c>
      <c r="BH27" s="7" t="s">
        <v>32</v>
      </c>
      <c r="BI27" s="7" t="s">
        <v>32</v>
      </c>
      <c r="BJ27" s="7" t="s">
        <v>32</v>
      </c>
      <c r="BK27" s="8" t="s">
        <v>32</v>
      </c>
      <c r="BL27" s="7"/>
      <c r="BM27" s="6" t="s">
        <v>56</v>
      </c>
      <c r="BN27" s="7"/>
      <c r="BO27" s="7" t="s">
        <v>32</v>
      </c>
      <c r="BP27" s="7">
        <v>1</v>
      </c>
      <c r="BQ27" s="7" t="s">
        <v>32</v>
      </c>
      <c r="BR27" s="7" t="s">
        <v>32</v>
      </c>
      <c r="BS27" s="7" t="s">
        <v>32</v>
      </c>
      <c r="BT27" s="8" t="s">
        <v>32</v>
      </c>
      <c r="BU27" s="7"/>
      <c r="BV27" s="6"/>
      <c r="BW27" s="7"/>
      <c r="BX27" s="7"/>
      <c r="BY27" s="7"/>
      <c r="BZ27" s="7"/>
      <c r="CA27" s="7"/>
      <c r="CB27" s="7"/>
      <c r="CC27" s="8"/>
    </row>
    <row r="28" spans="1:81" x14ac:dyDescent="0.25">
      <c r="A28">
        <v>23</v>
      </c>
      <c r="B28" s="6" t="s">
        <v>32</v>
      </c>
      <c r="C28" s="7"/>
      <c r="D28" s="7" t="s">
        <v>32</v>
      </c>
      <c r="E28" s="7" t="s">
        <v>32</v>
      </c>
      <c r="F28" s="7" t="s">
        <v>32</v>
      </c>
      <c r="G28" s="7" t="s">
        <v>32</v>
      </c>
      <c r="H28" s="7" t="s">
        <v>32</v>
      </c>
      <c r="I28" s="8" t="s">
        <v>32</v>
      </c>
      <c r="K28" s="6" t="s">
        <v>32</v>
      </c>
      <c r="L28" s="7"/>
      <c r="M28" s="7" t="s">
        <v>32</v>
      </c>
      <c r="N28" s="7" t="s">
        <v>32</v>
      </c>
      <c r="O28" s="7" t="s">
        <v>32</v>
      </c>
      <c r="P28" s="7" t="s">
        <v>32</v>
      </c>
      <c r="Q28" s="7" t="s">
        <v>32</v>
      </c>
      <c r="R28" s="8" t="s">
        <v>32</v>
      </c>
      <c r="T28" s="6" t="s">
        <v>32</v>
      </c>
      <c r="U28" s="7"/>
      <c r="V28" s="7" t="s">
        <v>32</v>
      </c>
      <c r="W28" s="7" t="s">
        <v>32</v>
      </c>
      <c r="X28" s="7" t="s">
        <v>32</v>
      </c>
      <c r="Y28" s="7" t="s">
        <v>32</v>
      </c>
      <c r="Z28" s="7" t="s">
        <v>32</v>
      </c>
      <c r="AA28" s="8" t="s">
        <v>32</v>
      </c>
      <c r="AC28" s="6" t="s">
        <v>32</v>
      </c>
      <c r="AD28" s="7"/>
      <c r="AE28" s="7" t="s">
        <v>32</v>
      </c>
      <c r="AF28" s="51" t="s">
        <v>32</v>
      </c>
      <c r="AG28" s="32" t="s">
        <v>32</v>
      </c>
      <c r="AH28" s="32" t="s">
        <v>32</v>
      </c>
      <c r="AI28" s="51" t="s">
        <v>32</v>
      </c>
      <c r="AJ28" s="8" t="s">
        <v>32</v>
      </c>
      <c r="AK28" s="7"/>
      <c r="AL28" s="6" t="s">
        <v>32</v>
      </c>
      <c r="AM28" s="7"/>
      <c r="AN28" s="7" t="s">
        <v>32</v>
      </c>
      <c r="AO28" s="25" t="s">
        <v>32</v>
      </c>
      <c r="AP28" s="7" t="s">
        <v>32</v>
      </c>
      <c r="AQ28" s="25" t="s">
        <v>32</v>
      </c>
      <c r="AR28" s="25" t="s">
        <v>32</v>
      </c>
      <c r="AS28" s="8" t="s">
        <v>32</v>
      </c>
      <c r="AT28" s="7"/>
      <c r="AU28" s="6" t="s">
        <v>32</v>
      </c>
      <c r="AV28" s="7"/>
      <c r="AW28" s="7" t="s">
        <v>32</v>
      </c>
      <c r="AX28" s="7" t="s">
        <v>32</v>
      </c>
      <c r="AY28" s="7" t="s">
        <v>32</v>
      </c>
      <c r="AZ28" s="7" t="s">
        <v>32</v>
      </c>
      <c r="BA28" s="7" t="s">
        <v>32</v>
      </c>
      <c r="BB28" s="8" t="s">
        <v>32</v>
      </c>
      <c r="BD28" s="6" t="s">
        <v>32</v>
      </c>
      <c r="BE28" s="7"/>
      <c r="BF28" s="7" t="s">
        <v>32</v>
      </c>
      <c r="BG28" s="7" t="s">
        <v>32</v>
      </c>
      <c r="BH28" s="7" t="s">
        <v>32</v>
      </c>
      <c r="BI28" s="7" t="s">
        <v>32</v>
      </c>
      <c r="BJ28" s="7" t="s">
        <v>32</v>
      </c>
      <c r="BK28" s="8" t="s">
        <v>32</v>
      </c>
      <c r="BL28" s="7"/>
      <c r="BM28" s="6" t="s">
        <v>32</v>
      </c>
      <c r="BN28" s="7"/>
      <c r="BO28" s="7" t="s">
        <v>32</v>
      </c>
      <c r="BP28" s="7" t="s">
        <v>32</v>
      </c>
      <c r="BQ28" s="7" t="s">
        <v>32</v>
      </c>
      <c r="BR28" s="7" t="s">
        <v>32</v>
      </c>
      <c r="BS28" s="7" t="s">
        <v>32</v>
      </c>
      <c r="BT28" s="8" t="s">
        <v>32</v>
      </c>
      <c r="BU28" s="7"/>
      <c r="BV28" s="6"/>
      <c r="BW28" s="7"/>
      <c r="BX28" s="7"/>
      <c r="BY28" s="7"/>
      <c r="BZ28" s="7"/>
      <c r="CA28" s="7"/>
      <c r="CB28" s="7"/>
      <c r="CC28" s="8"/>
    </row>
    <row r="29" spans="1:81" x14ac:dyDescent="0.25">
      <c r="A29">
        <v>24</v>
      </c>
      <c r="B29" s="6" t="s">
        <v>32</v>
      </c>
      <c r="C29" s="7"/>
      <c r="D29" s="7" t="s">
        <v>32</v>
      </c>
      <c r="E29" s="7" t="s">
        <v>32</v>
      </c>
      <c r="F29" s="7" t="s">
        <v>32</v>
      </c>
      <c r="G29" s="7" t="s">
        <v>32</v>
      </c>
      <c r="H29" s="7" t="s">
        <v>32</v>
      </c>
      <c r="I29" s="8" t="s">
        <v>32</v>
      </c>
      <c r="K29" s="6" t="s">
        <v>32</v>
      </c>
      <c r="L29" s="7"/>
      <c r="M29" s="7" t="s">
        <v>32</v>
      </c>
      <c r="N29" s="7" t="s">
        <v>32</v>
      </c>
      <c r="O29" s="7" t="s">
        <v>32</v>
      </c>
      <c r="P29" s="7" t="s">
        <v>32</v>
      </c>
      <c r="Q29" s="7" t="s">
        <v>32</v>
      </c>
      <c r="R29" s="8" t="s">
        <v>32</v>
      </c>
      <c r="T29" s="6" t="s">
        <v>32</v>
      </c>
      <c r="U29" s="7"/>
      <c r="V29" s="7" t="s">
        <v>32</v>
      </c>
      <c r="W29" s="7" t="s">
        <v>32</v>
      </c>
      <c r="X29" s="7" t="s">
        <v>32</v>
      </c>
      <c r="Y29" s="7" t="s">
        <v>32</v>
      </c>
      <c r="Z29" s="7" t="s">
        <v>32</v>
      </c>
      <c r="AA29" s="8" t="s">
        <v>32</v>
      </c>
      <c r="AC29" s="6" t="s">
        <v>32</v>
      </c>
      <c r="AD29" s="7"/>
      <c r="AE29" s="7" t="s">
        <v>32</v>
      </c>
      <c r="AF29" s="7" t="s">
        <v>32</v>
      </c>
      <c r="AG29" s="32" t="s">
        <v>32</v>
      </c>
      <c r="AH29" s="32" t="s">
        <v>32</v>
      </c>
      <c r="AI29" s="7" t="s">
        <v>32</v>
      </c>
      <c r="AJ29" s="8" t="s">
        <v>32</v>
      </c>
      <c r="AK29" s="7"/>
      <c r="AL29" s="6" t="s">
        <v>32</v>
      </c>
      <c r="AM29" s="7"/>
      <c r="AN29" s="7" t="s">
        <v>32</v>
      </c>
      <c r="AO29" s="25" t="s">
        <v>32</v>
      </c>
      <c r="AP29" s="7" t="s">
        <v>32</v>
      </c>
      <c r="AQ29" s="7" t="s">
        <v>32</v>
      </c>
      <c r="AR29" s="25" t="s">
        <v>32</v>
      </c>
      <c r="AS29" s="8" t="s">
        <v>32</v>
      </c>
      <c r="AT29" s="7"/>
      <c r="AU29" s="6" t="s">
        <v>32</v>
      </c>
      <c r="AV29" s="7"/>
      <c r="AW29" s="7" t="s">
        <v>32</v>
      </c>
      <c r="AX29" s="7" t="s">
        <v>32</v>
      </c>
      <c r="AY29" s="7" t="s">
        <v>32</v>
      </c>
      <c r="AZ29" s="7" t="s">
        <v>32</v>
      </c>
      <c r="BA29" s="7" t="s">
        <v>32</v>
      </c>
      <c r="BB29" s="8" t="s">
        <v>32</v>
      </c>
      <c r="BD29" s="6" t="s">
        <v>32</v>
      </c>
      <c r="BE29" s="7"/>
      <c r="BF29" s="7" t="s">
        <v>32</v>
      </c>
      <c r="BG29" s="7" t="s">
        <v>32</v>
      </c>
      <c r="BH29" s="7" t="s">
        <v>32</v>
      </c>
      <c r="BI29" s="7" t="s">
        <v>32</v>
      </c>
      <c r="BJ29" s="7" t="s">
        <v>32</v>
      </c>
      <c r="BK29" s="8" t="s">
        <v>32</v>
      </c>
      <c r="BL29" s="7"/>
      <c r="BM29" s="6" t="s">
        <v>32</v>
      </c>
      <c r="BN29" s="7"/>
      <c r="BO29" s="7" t="s">
        <v>32</v>
      </c>
      <c r="BP29" s="7" t="s">
        <v>32</v>
      </c>
      <c r="BQ29" s="7" t="s">
        <v>32</v>
      </c>
      <c r="BR29" s="7" t="s">
        <v>32</v>
      </c>
      <c r="BS29" s="7" t="s">
        <v>32</v>
      </c>
      <c r="BT29" s="8" t="s">
        <v>32</v>
      </c>
      <c r="BU29" s="7"/>
      <c r="BV29" s="6"/>
      <c r="BW29" s="7"/>
      <c r="BX29" s="7"/>
      <c r="BY29" s="7"/>
      <c r="BZ29" s="7"/>
      <c r="CA29" s="7"/>
      <c r="CB29" s="7"/>
      <c r="CC29" s="8"/>
    </row>
    <row r="30" spans="1:81" x14ac:dyDescent="0.25">
      <c r="A30">
        <v>25</v>
      </c>
      <c r="B30" s="6" t="s">
        <v>32</v>
      </c>
      <c r="C30" s="7"/>
      <c r="D30" s="7" t="s">
        <v>32</v>
      </c>
      <c r="E30" s="7" t="s">
        <v>32</v>
      </c>
      <c r="F30" s="7" t="s">
        <v>32</v>
      </c>
      <c r="G30" s="7" t="s">
        <v>32</v>
      </c>
      <c r="H30" s="7" t="s">
        <v>32</v>
      </c>
      <c r="I30" s="8" t="s">
        <v>32</v>
      </c>
      <c r="K30" s="6" t="s">
        <v>32</v>
      </c>
      <c r="L30" s="7"/>
      <c r="M30" s="7" t="s">
        <v>32</v>
      </c>
      <c r="N30" s="7" t="s">
        <v>32</v>
      </c>
      <c r="O30" s="7" t="s">
        <v>32</v>
      </c>
      <c r="P30" s="7" t="s">
        <v>32</v>
      </c>
      <c r="Q30" s="7" t="s">
        <v>32</v>
      </c>
      <c r="R30" s="8" t="s">
        <v>32</v>
      </c>
      <c r="T30" s="6" t="s">
        <v>32</v>
      </c>
      <c r="U30" s="7"/>
      <c r="V30" s="7" t="s">
        <v>32</v>
      </c>
      <c r="W30" s="7" t="s">
        <v>32</v>
      </c>
      <c r="X30" s="7" t="s">
        <v>32</v>
      </c>
      <c r="Y30" s="7" t="s">
        <v>32</v>
      </c>
      <c r="Z30" s="7" t="s">
        <v>32</v>
      </c>
      <c r="AA30" s="8" t="s">
        <v>32</v>
      </c>
      <c r="AC30" s="6" t="s">
        <v>32</v>
      </c>
      <c r="AD30" s="7"/>
      <c r="AE30" s="7" t="s">
        <v>32</v>
      </c>
      <c r="AF30" s="7" t="s">
        <v>32</v>
      </c>
      <c r="AG30" s="32" t="s">
        <v>32</v>
      </c>
      <c r="AH30" s="32" t="s">
        <v>32</v>
      </c>
      <c r="AI30" s="7" t="s">
        <v>32</v>
      </c>
      <c r="AJ30" s="8" t="s">
        <v>32</v>
      </c>
      <c r="AK30" s="7"/>
      <c r="AL30" s="6" t="s">
        <v>32</v>
      </c>
      <c r="AM30" s="7"/>
      <c r="AN30" s="7" t="s">
        <v>32</v>
      </c>
      <c r="AO30" s="25" t="s">
        <v>32</v>
      </c>
      <c r="AP30" s="7" t="s">
        <v>32</v>
      </c>
      <c r="AQ30" s="7" t="s">
        <v>32</v>
      </c>
      <c r="AR30" s="25" t="s">
        <v>32</v>
      </c>
      <c r="AS30" s="8" t="s">
        <v>32</v>
      </c>
      <c r="AT30" s="7"/>
      <c r="AU30" s="6" t="s">
        <v>32</v>
      </c>
      <c r="AV30" s="7"/>
      <c r="AW30" s="7" t="s">
        <v>32</v>
      </c>
      <c r="AX30" s="7" t="s">
        <v>32</v>
      </c>
      <c r="AY30" s="7" t="s">
        <v>32</v>
      </c>
      <c r="AZ30" s="7" t="s">
        <v>32</v>
      </c>
      <c r="BA30" s="7" t="s">
        <v>32</v>
      </c>
      <c r="BB30" s="8" t="s">
        <v>32</v>
      </c>
      <c r="BD30" s="6" t="s">
        <v>32</v>
      </c>
      <c r="BE30" s="7"/>
      <c r="BF30" s="7" t="s">
        <v>32</v>
      </c>
      <c r="BG30" s="7" t="s">
        <v>32</v>
      </c>
      <c r="BH30" s="7" t="s">
        <v>32</v>
      </c>
      <c r="BI30" s="7" t="s">
        <v>32</v>
      </c>
      <c r="BJ30" s="7" t="s">
        <v>32</v>
      </c>
      <c r="BK30" s="8" t="s">
        <v>32</v>
      </c>
      <c r="BL30" s="7"/>
      <c r="BM30" s="6" t="s">
        <v>32</v>
      </c>
      <c r="BN30" s="7"/>
      <c r="BO30" s="7" t="s">
        <v>32</v>
      </c>
      <c r="BP30" s="7" t="s">
        <v>32</v>
      </c>
      <c r="BQ30" s="7" t="s">
        <v>32</v>
      </c>
      <c r="BR30" s="7" t="s">
        <v>32</v>
      </c>
      <c r="BS30" s="7" t="s">
        <v>32</v>
      </c>
      <c r="BT30" s="8" t="s">
        <v>32</v>
      </c>
      <c r="BU30" s="7"/>
      <c r="BV30" s="6"/>
      <c r="BW30" s="7"/>
      <c r="BX30" s="7"/>
      <c r="BY30" s="7"/>
      <c r="BZ30" s="7"/>
      <c r="CA30" s="7"/>
      <c r="CB30" s="7"/>
      <c r="CC30" s="8"/>
    </row>
    <row r="31" spans="1:81" x14ac:dyDescent="0.25">
      <c r="A31">
        <v>26</v>
      </c>
      <c r="B31" s="6" t="s">
        <v>32</v>
      </c>
      <c r="C31" s="7"/>
      <c r="D31" s="7" t="s">
        <v>32</v>
      </c>
      <c r="E31" s="7" t="s">
        <v>32</v>
      </c>
      <c r="F31" s="7" t="s">
        <v>32</v>
      </c>
      <c r="G31" s="7" t="s">
        <v>32</v>
      </c>
      <c r="H31" s="7" t="s">
        <v>32</v>
      </c>
      <c r="I31" s="8" t="s">
        <v>32</v>
      </c>
      <c r="K31" s="6" t="s">
        <v>32</v>
      </c>
      <c r="L31" s="7"/>
      <c r="M31" s="7" t="s">
        <v>32</v>
      </c>
      <c r="N31" s="7" t="s">
        <v>32</v>
      </c>
      <c r="O31" s="7" t="s">
        <v>32</v>
      </c>
      <c r="P31" s="7" t="s">
        <v>32</v>
      </c>
      <c r="Q31" s="7" t="s">
        <v>32</v>
      </c>
      <c r="R31" s="8" t="s">
        <v>32</v>
      </c>
      <c r="T31" s="6" t="s">
        <v>32</v>
      </c>
      <c r="U31" s="7"/>
      <c r="V31" s="7" t="s">
        <v>32</v>
      </c>
      <c r="W31" s="7" t="s">
        <v>32</v>
      </c>
      <c r="X31" s="7" t="s">
        <v>32</v>
      </c>
      <c r="Y31" s="7" t="s">
        <v>32</v>
      </c>
      <c r="Z31" s="7" t="s">
        <v>32</v>
      </c>
      <c r="AA31" s="8" t="s">
        <v>32</v>
      </c>
      <c r="AC31" s="6" t="s">
        <v>32</v>
      </c>
      <c r="AD31" s="7"/>
      <c r="AE31" s="7" t="s">
        <v>32</v>
      </c>
      <c r="AF31" s="7" t="s">
        <v>32</v>
      </c>
      <c r="AG31" s="32" t="s">
        <v>32</v>
      </c>
      <c r="AH31" s="32" t="s">
        <v>32</v>
      </c>
      <c r="AI31" s="7" t="s">
        <v>32</v>
      </c>
      <c r="AJ31" s="8" t="s">
        <v>32</v>
      </c>
      <c r="AK31" s="7"/>
      <c r="AL31" s="6" t="s">
        <v>32</v>
      </c>
      <c r="AM31" s="7"/>
      <c r="AN31" s="7" t="s">
        <v>32</v>
      </c>
      <c r="AO31" s="25" t="s">
        <v>32</v>
      </c>
      <c r="AP31" s="7" t="s">
        <v>32</v>
      </c>
      <c r="AQ31" s="7" t="s">
        <v>32</v>
      </c>
      <c r="AR31" s="25" t="s">
        <v>32</v>
      </c>
      <c r="AS31" s="8" t="s">
        <v>32</v>
      </c>
      <c r="AT31" s="7"/>
      <c r="AU31" s="6" t="s">
        <v>32</v>
      </c>
      <c r="AV31" s="7"/>
      <c r="AW31" s="7" t="s">
        <v>32</v>
      </c>
      <c r="AX31" s="7" t="s">
        <v>32</v>
      </c>
      <c r="AY31" s="7" t="s">
        <v>32</v>
      </c>
      <c r="AZ31" s="7" t="s">
        <v>32</v>
      </c>
      <c r="BA31" s="7" t="s">
        <v>32</v>
      </c>
      <c r="BB31" s="8" t="s">
        <v>32</v>
      </c>
      <c r="BD31" s="6" t="s">
        <v>32</v>
      </c>
      <c r="BE31" s="7"/>
      <c r="BF31" s="7" t="s">
        <v>32</v>
      </c>
      <c r="BG31" s="7" t="s">
        <v>32</v>
      </c>
      <c r="BH31" s="7" t="s">
        <v>32</v>
      </c>
      <c r="BI31" s="7" t="s">
        <v>32</v>
      </c>
      <c r="BJ31" s="7" t="s">
        <v>32</v>
      </c>
      <c r="BK31" s="8" t="s">
        <v>32</v>
      </c>
      <c r="BL31" s="7"/>
      <c r="BM31" s="6" t="s">
        <v>32</v>
      </c>
      <c r="BN31" s="7"/>
      <c r="BO31" s="7" t="s">
        <v>32</v>
      </c>
      <c r="BP31" s="7" t="s">
        <v>32</v>
      </c>
      <c r="BQ31" s="7" t="s">
        <v>32</v>
      </c>
      <c r="BR31" s="7" t="s">
        <v>32</v>
      </c>
      <c r="BS31" s="7" t="s">
        <v>32</v>
      </c>
      <c r="BT31" s="8" t="s">
        <v>32</v>
      </c>
      <c r="BU31" s="7"/>
      <c r="BV31" s="6"/>
      <c r="BW31" s="7"/>
      <c r="BX31" s="7"/>
      <c r="BY31" s="7"/>
      <c r="BZ31" s="7"/>
      <c r="CA31" s="7"/>
      <c r="CB31" s="7"/>
      <c r="CC31" s="8"/>
    </row>
    <row r="32" spans="1:81" x14ac:dyDescent="0.25">
      <c r="A32">
        <v>27</v>
      </c>
      <c r="B32" s="6" t="s">
        <v>32</v>
      </c>
      <c r="C32" s="7"/>
      <c r="D32" s="7" t="s">
        <v>32</v>
      </c>
      <c r="E32" s="7" t="s">
        <v>32</v>
      </c>
      <c r="F32" s="7" t="s">
        <v>32</v>
      </c>
      <c r="G32" s="7" t="s">
        <v>32</v>
      </c>
      <c r="H32" s="7" t="s">
        <v>32</v>
      </c>
      <c r="I32" s="8" t="s">
        <v>32</v>
      </c>
      <c r="K32" s="6" t="s">
        <v>32</v>
      </c>
      <c r="L32" s="7"/>
      <c r="M32" s="7" t="s">
        <v>32</v>
      </c>
      <c r="N32" s="7" t="s">
        <v>32</v>
      </c>
      <c r="O32" s="7" t="s">
        <v>32</v>
      </c>
      <c r="P32" s="7" t="s">
        <v>32</v>
      </c>
      <c r="Q32" s="7" t="s">
        <v>32</v>
      </c>
      <c r="R32" s="8" t="s">
        <v>32</v>
      </c>
      <c r="T32" s="6" t="s">
        <v>32</v>
      </c>
      <c r="U32" s="7"/>
      <c r="V32" s="7" t="s">
        <v>32</v>
      </c>
      <c r="W32" s="7" t="s">
        <v>32</v>
      </c>
      <c r="X32" s="7" t="s">
        <v>32</v>
      </c>
      <c r="Y32" s="7" t="s">
        <v>32</v>
      </c>
      <c r="Z32" s="7" t="s">
        <v>32</v>
      </c>
      <c r="AA32" s="8" t="s">
        <v>32</v>
      </c>
      <c r="AC32" s="6" t="s">
        <v>32</v>
      </c>
      <c r="AD32" s="7"/>
      <c r="AE32" s="7" t="s">
        <v>32</v>
      </c>
      <c r="AF32" s="7" t="s">
        <v>32</v>
      </c>
      <c r="AG32" s="32" t="s">
        <v>32</v>
      </c>
      <c r="AH32" s="32" t="s">
        <v>32</v>
      </c>
      <c r="AI32" s="7" t="s">
        <v>32</v>
      </c>
      <c r="AJ32" s="8" t="s">
        <v>32</v>
      </c>
      <c r="AK32" s="7"/>
      <c r="AL32" s="6" t="s">
        <v>32</v>
      </c>
      <c r="AM32" s="7"/>
      <c r="AN32" s="7" t="s">
        <v>32</v>
      </c>
      <c r="AO32" s="25" t="s">
        <v>32</v>
      </c>
      <c r="AP32" s="7" t="s">
        <v>32</v>
      </c>
      <c r="AQ32" s="7" t="s">
        <v>32</v>
      </c>
      <c r="AR32" s="25" t="s">
        <v>32</v>
      </c>
      <c r="AS32" s="8" t="s">
        <v>32</v>
      </c>
      <c r="AT32" s="7"/>
      <c r="AU32" s="6" t="s">
        <v>32</v>
      </c>
      <c r="AV32" s="7"/>
      <c r="AW32" s="7" t="s">
        <v>32</v>
      </c>
      <c r="AX32" s="7" t="s">
        <v>32</v>
      </c>
      <c r="AY32" s="7" t="s">
        <v>32</v>
      </c>
      <c r="AZ32" s="7" t="s">
        <v>32</v>
      </c>
      <c r="BA32" s="7" t="s">
        <v>32</v>
      </c>
      <c r="BB32" s="8" t="s">
        <v>32</v>
      </c>
      <c r="BD32" s="6" t="s">
        <v>32</v>
      </c>
      <c r="BE32" s="7"/>
      <c r="BF32" s="7" t="s">
        <v>32</v>
      </c>
      <c r="BG32" s="7" t="s">
        <v>32</v>
      </c>
      <c r="BH32" s="7" t="s">
        <v>32</v>
      </c>
      <c r="BI32" s="7" t="s">
        <v>32</v>
      </c>
      <c r="BJ32" s="7" t="s">
        <v>32</v>
      </c>
      <c r="BK32" s="8" t="s">
        <v>32</v>
      </c>
      <c r="BL32" s="7"/>
      <c r="BM32" s="6" t="s">
        <v>32</v>
      </c>
      <c r="BN32" s="7"/>
      <c r="BO32" s="7" t="s">
        <v>32</v>
      </c>
      <c r="BP32" s="7" t="s">
        <v>32</v>
      </c>
      <c r="BQ32" s="7" t="s">
        <v>32</v>
      </c>
      <c r="BR32" s="7" t="s">
        <v>32</v>
      </c>
      <c r="BS32" s="7" t="s">
        <v>32</v>
      </c>
      <c r="BT32" s="8" t="s">
        <v>32</v>
      </c>
      <c r="BU32" s="7"/>
      <c r="BV32" s="6"/>
      <c r="BW32" s="7"/>
      <c r="BX32" s="7"/>
      <c r="BY32" s="7"/>
      <c r="BZ32" s="7"/>
      <c r="CA32" s="7"/>
      <c r="CB32" s="7"/>
      <c r="CC32" s="8"/>
    </row>
    <row r="33" spans="1:81" x14ac:dyDescent="0.25">
      <c r="A33">
        <v>28</v>
      </c>
      <c r="B33" s="6" t="s">
        <v>32</v>
      </c>
      <c r="C33" s="7"/>
      <c r="D33" s="7" t="s">
        <v>32</v>
      </c>
      <c r="E33" s="7" t="s">
        <v>32</v>
      </c>
      <c r="F33" s="7" t="s">
        <v>32</v>
      </c>
      <c r="G33" s="7" t="s">
        <v>32</v>
      </c>
      <c r="H33" s="7" t="s">
        <v>32</v>
      </c>
      <c r="I33" s="8" t="s">
        <v>32</v>
      </c>
      <c r="K33" s="6" t="s">
        <v>32</v>
      </c>
      <c r="L33" s="7"/>
      <c r="M33" s="7" t="s">
        <v>32</v>
      </c>
      <c r="N33" s="7" t="s">
        <v>32</v>
      </c>
      <c r="O33" s="7" t="s">
        <v>32</v>
      </c>
      <c r="P33" s="7" t="s">
        <v>32</v>
      </c>
      <c r="Q33" s="7" t="s">
        <v>32</v>
      </c>
      <c r="R33" s="8" t="s">
        <v>32</v>
      </c>
      <c r="T33" s="6" t="s">
        <v>32</v>
      </c>
      <c r="U33" s="7"/>
      <c r="V33" s="7" t="s">
        <v>32</v>
      </c>
      <c r="W33" s="7" t="s">
        <v>32</v>
      </c>
      <c r="X33" s="7" t="s">
        <v>32</v>
      </c>
      <c r="Y33" s="7" t="s">
        <v>32</v>
      </c>
      <c r="Z33" s="7" t="s">
        <v>32</v>
      </c>
      <c r="AA33" s="8" t="s">
        <v>32</v>
      </c>
      <c r="AC33" s="6" t="s">
        <v>32</v>
      </c>
      <c r="AD33" s="7"/>
      <c r="AE33" s="7" t="s">
        <v>32</v>
      </c>
      <c r="AF33" s="7" t="s">
        <v>32</v>
      </c>
      <c r="AG33" s="32" t="s">
        <v>32</v>
      </c>
      <c r="AH33" s="32" t="s">
        <v>32</v>
      </c>
      <c r="AI33" s="7" t="s">
        <v>32</v>
      </c>
      <c r="AJ33" s="8" t="s">
        <v>32</v>
      </c>
      <c r="AK33" s="7"/>
      <c r="AL33" s="6" t="s">
        <v>32</v>
      </c>
      <c r="AM33" s="7"/>
      <c r="AN33" s="7" t="s">
        <v>32</v>
      </c>
      <c r="AO33" s="25" t="s">
        <v>32</v>
      </c>
      <c r="AP33" s="7" t="s">
        <v>32</v>
      </c>
      <c r="AQ33" s="7" t="s">
        <v>32</v>
      </c>
      <c r="AR33" s="25" t="s">
        <v>32</v>
      </c>
      <c r="AS33" s="8" t="s">
        <v>32</v>
      </c>
      <c r="AT33" s="7"/>
      <c r="AU33" s="6" t="s">
        <v>32</v>
      </c>
      <c r="AV33" s="7"/>
      <c r="AW33" s="7" t="s">
        <v>32</v>
      </c>
      <c r="AX33" s="7" t="s">
        <v>32</v>
      </c>
      <c r="AY33" s="7" t="s">
        <v>32</v>
      </c>
      <c r="AZ33" s="7" t="s">
        <v>32</v>
      </c>
      <c r="BA33" s="7" t="s">
        <v>32</v>
      </c>
      <c r="BB33" s="8" t="s">
        <v>32</v>
      </c>
      <c r="BD33" s="6" t="s">
        <v>32</v>
      </c>
      <c r="BE33" s="7"/>
      <c r="BF33" s="7" t="s">
        <v>32</v>
      </c>
      <c r="BG33" s="7" t="s">
        <v>32</v>
      </c>
      <c r="BH33" s="7" t="s">
        <v>32</v>
      </c>
      <c r="BI33" s="7" t="s">
        <v>32</v>
      </c>
      <c r="BJ33" s="7" t="s">
        <v>32</v>
      </c>
      <c r="BK33" s="8" t="s">
        <v>32</v>
      </c>
      <c r="BL33" s="7"/>
      <c r="BM33" s="6" t="s">
        <v>32</v>
      </c>
      <c r="BN33" s="7"/>
      <c r="BO33" s="7" t="s">
        <v>32</v>
      </c>
      <c r="BP33" s="7" t="s">
        <v>32</v>
      </c>
      <c r="BQ33" s="7" t="s">
        <v>32</v>
      </c>
      <c r="BR33" s="7" t="s">
        <v>32</v>
      </c>
      <c r="BS33" s="7" t="s">
        <v>32</v>
      </c>
      <c r="BT33" s="8" t="s">
        <v>32</v>
      </c>
      <c r="BU33" s="7"/>
      <c r="BV33" s="6"/>
      <c r="BW33" s="7"/>
      <c r="BX33" s="7"/>
      <c r="BY33" s="7"/>
      <c r="BZ33" s="7"/>
      <c r="CA33" s="7"/>
      <c r="CB33" s="7"/>
      <c r="CC33" s="8"/>
    </row>
    <row r="34" spans="1:81" x14ac:dyDescent="0.25">
      <c r="A34">
        <v>29</v>
      </c>
      <c r="B34" s="6" t="s">
        <v>32</v>
      </c>
      <c r="C34" s="7"/>
      <c r="D34" s="7" t="s">
        <v>32</v>
      </c>
      <c r="E34" s="7" t="s">
        <v>32</v>
      </c>
      <c r="F34" s="7" t="s">
        <v>32</v>
      </c>
      <c r="G34" s="7" t="s">
        <v>32</v>
      </c>
      <c r="H34" s="7" t="s">
        <v>32</v>
      </c>
      <c r="I34" s="8" t="s">
        <v>32</v>
      </c>
      <c r="K34" s="6" t="s">
        <v>32</v>
      </c>
      <c r="L34" s="7"/>
      <c r="M34" s="7" t="s">
        <v>32</v>
      </c>
      <c r="N34" s="7" t="s">
        <v>32</v>
      </c>
      <c r="O34" s="7" t="s">
        <v>32</v>
      </c>
      <c r="P34" s="7" t="s">
        <v>32</v>
      </c>
      <c r="Q34" s="7" t="s">
        <v>32</v>
      </c>
      <c r="R34" s="8" t="s">
        <v>32</v>
      </c>
      <c r="T34" s="6" t="s">
        <v>32</v>
      </c>
      <c r="U34" s="7"/>
      <c r="V34" s="7" t="s">
        <v>32</v>
      </c>
      <c r="W34" s="7" t="s">
        <v>32</v>
      </c>
      <c r="X34" s="7" t="s">
        <v>32</v>
      </c>
      <c r="Y34" s="7" t="s">
        <v>32</v>
      </c>
      <c r="Z34" s="7" t="s">
        <v>32</v>
      </c>
      <c r="AA34" s="8" t="s">
        <v>32</v>
      </c>
      <c r="AC34" s="6" t="s">
        <v>32</v>
      </c>
      <c r="AD34" s="7"/>
      <c r="AE34" s="7" t="s">
        <v>32</v>
      </c>
      <c r="AF34" s="7" t="s">
        <v>32</v>
      </c>
      <c r="AG34" s="32" t="s">
        <v>32</v>
      </c>
      <c r="AH34" s="32" t="s">
        <v>32</v>
      </c>
      <c r="AI34" s="7" t="s">
        <v>32</v>
      </c>
      <c r="AJ34" s="8" t="s">
        <v>32</v>
      </c>
      <c r="AK34" s="7"/>
      <c r="AL34" s="6" t="s">
        <v>32</v>
      </c>
      <c r="AM34" s="7"/>
      <c r="AN34" s="7" t="s">
        <v>32</v>
      </c>
      <c r="AO34" s="25" t="s">
        <v>32</v>
      </c>
      <c r="AP34" s="7" t="s">
        <v>32</v>
      </c>
      <c r="AQ34" s="7" t="s">
        <v>32</v>
      </c>
      <c r="AR34" s="25" t="s">
        <v>32</v>
      </c>
      <c r="AS34" s="8" t="s">
        <v>32</v>
      </c>
      <c r="AT34" s="7"/>
      <c r="AU34" s="6" t="s">
        <v>32</v>
      </c>
      <c r="AV34" s="7"/>
      <c r="AW34" s="7" t="s">
        <v>32</v>
      </c>
      <c r="AX34" s="7" t="s">
        <v>32</v>
      </c>
      <c r="AY34" s="7" t="s">
        <v>32</v>
      </c>
      <c r="AZ34" s="7" t="s">
        <v>32</v>
      </c>
      <c r="BA34" s="7" t="s">
        <v>32</v>
      </c>
      <c r="BB34" s="8" t="s">
        <v>32</v>
      </c>
      <c r="BD34" s="6" t="s">
        <v>32</v>
      </c>
      <c r="BE34" s="7"/>
      <c r="BF34" s="7" t="s">
        <v>32</v>
      </c>
      <c r="BG34" s="7" t="s">
        <v>32</v>
      </c>
      <c r="BH34" s="7" t="s">
        <v>32</v>
      </c>
      <c r="BI34" s="7" t="s">
        <v>32</v>
      </c>
      <c r="BJ34" s="7" t="s">
        <v>32</v>
      </c>
      <c r="BK34" s="8" t="s">
        <v>32</v>
      </c>
      <c r="BL34" s="7"/>
      <c r="BM34" s="6" t="s">
        <v>32</v>
      </c>
      <c r="BN34" s="7"/>
      <c r="BO34" s="7" t="s">
        <v>32</v>
      </c>
      <c r="BP34" s="7" t="s">
        <v>32</v>
      </c>
      <c r="BQ34" s="7" t="s">
        <v>32</v>
      </c>
      <c r="BR34" s="7" t="s">
        <v>32</v>
      </c>
      <c r="BS34" s="7" t="s">
        <v>32</v>
      </c>
      <c r="BT34" s="8" t="s">
        <v>32</v>
      </c>
      <c r="BU34" s="7"/>
      <c r="BV34" s="6"/>
      <c r="BW34" s="7"/>
      <c r="BX34" s="7"/>
      <c r="BY34" s="7"/>
      <c r="BZ34" s="7"/>
      <c r="CA34" s="7"/>
      <c r="CB34" s="7"/>
      <c r="CC34" s="8"/>
    </row>
    <row r="35" spans="1:81" x14ac:dyDescent="0.25">
      <c r="A35">
        <v>30</v>
      </c>
      <c r="B35" s="19" t="s">
        <v>0</v>
      </c>
      <c r="C35" s="7"/>
      <c r="D35" s="7">
        <v>4</v>
      </c>
      <c r="E35" s="17">
        <v>5</v>
      </c>
      <c r="F35" s="17">
        <v>6</v>
      </c>
      <c r="G35" s="17">
        <v>7</v>
      </c>
      <c r="H35" s="17">
        <v>8</v>
      </c>
      <c r="I35" s="18">
        <v>9</v>
      </c>
      <c r="K35" s="19" t="s">
        <v>0</v>
      </c>
      <c r="L35" s="7"/>
      <c r="M35" s="7">
        <v>4</v>
      </c>
      <c r="N35" s="17">
        <v>5</v>
      </c>
      <c r="O35" s="17">
        <v>6</v>
      </c>
      <c r="P35" s="17">
        <v>7</v>
      </c>
      <c r="Q35" s="17">
        <v>8</v>
      </c>
      <c r="R35" s="18">
        <v>9</v>
      </c>
      <c r="T35" s="19" t="s">
        <v>0</v>
      </c>
      <c r="U35" s="7"/>
      <c r="V35" s="7">
        <v>4</v>
      </c>
      <c r="W35" s="17">
        <v>5</v>
      </c>
      <c r="X35" s="17">
        <v>6</v>
      </c>
      <c r="Y35" s="17">
        <v>7</v>
      </c>
      <c r="Z35" s="17">
        <v>8</v>
      </c>
      <c r="AA35" s="18">
        <v>9</v>
      </c>
      <c r="AC35" s="19" t="s">
        <v>0</v>
      </c>
      <c r="AD35" s="7"/>
      <c r="AE35" s="7">
        <v>4</v>
      </c>
      <c r="AF35" s="17">
        <v>5</v>
      </c>
      <c r="AG35" s="17">
        <v>6</v>
      </c>
      <c r="AH35" s="17">
        <v>7</v>
      </c>
      <c r="AI35" s="17">
        <v>8</v>
      </c>
      <c r="AJ35" s="18">
        <v>9</v>
      </c>
      <c r="AK35" s="17"/>
      <c r="AL35" s="19" t="s">
        <v>0</v>
      </c>
      <c r="AM35" s="7"/>
      <c r="AN35" s="7">
        <v>4</v>
      </c>
      <c r="AO35" s="17">
        <v>5</v>
      </c>
      <c r="AP35" s="17">
        <v>6</v>
      </c>
      <c r="AQ35" s="17">
        <v>7</v>
      </c>
      <c r="AR35" s="17">
        <v>8</v>
      </c>
      <c r="AS35" s="18">
        <v>9</v>
      </c>
      <c r="AT35" s="17"/>
      <c r="AU35" s="19" t="s">
        <v>0</v>
      </c>
      <c r="AV35" s="7"/>
      <c r="AW35" s="7">
        <v>4</v>
      </c>
      <c r="AX35" s="17">
        <v>5</v>
      </c>
      <c r="AY35" s="17">
        <v>6</v>
      </c>
      <c r="AZ35" s="17">
        <v>7</v>
      </c>
      <c r="BA35" s="17">
        <v>8</v>
      </c>
      <c r="BB35" s="18">
        <v>9</v>
      </c>
      <c r="BD35" s="19" t="s">
        <v>0</v>
      </c>
      <c r="BE35" s="7"/>
      <c r="BF35" s="7">
        <v>4</v>
      </c>
      <c r="BG35" s="17">
        <v>5</v>
      </c>
      <c r="BH35" s="17">
        <v>6</v>
      </c>
      <c r="BI35" s="17">
        <v>7</v>
      </c>
      <c r="BJ35" s="17">
        <v>8</v>
      </c>
      <c r="BK35" s="18">
        <v>9</v>
      </c>
      <c r="BL35" s="17"/>
      <c r="BM35" s="19" t="s">
        <v>0</v>
      </c>
      <c r="BN35" s="7"/>
      <c r="BO35" s="7">
        <v>4</v>
      </c>
      <c r="BP35" s="17">
        <v>5</v>
      </c>
      <c r="BQ35" s="17">
        <v>6</v>
      </c>
      <c r="BR35" s="17">
        <v>7</v>
      </c>
      <c r="BS35" s="17">
        <v>8</v>
      </c>
      <c r="BT35" s="18">
        <v>9</v>
      </c>
      <c r="BU35" s="17"/>
      <c r="BV35" s="19"/>
      <c r="BW35" s="7"/>
      <c r="BX35" s="7"/>
      <c r="BY35" s="17"/>
      <c r="BZ35" s="17"/>
      <c r="CA35" s="17"/>
      <c r="CB35" s="17"/>
      <c r="CC35" s="18"/>
    </row>
    <row r="36" spans="1:81" x14ac:dyDescent="0.25">
      <c r="A36">
        <v>31</v>
      </c>
      <c r="B36" s="6" t="s">
        <v>50</v>
      </c>
      <c r="C36" s="7"/>
      <c r="D36" s="111">
        <v>0</v>
      </c>
      <c r="E36" s="111">
        <v>168.48906000000002</v>
      </c>
      <c r="F36" s="111">
        <v>180.28329420000003</v>
      </c>
      <c r="G36" s="111">
        <v>0</v>
      </c>
      <c r="H36" s="111">
        <v>0</v>
      </c>
      <c r="I36" s="112">
        <v>0</v>
      </c>
      <c r="K36" s="6" t="s">
        <v>50</v>
      </c>
      <c r="L36" s="7"/>
      <c r="M36" s="111">
        <v>0</v>
      </c>
      <c r="N36" s="111">
        <v>170.30928</v>
      </c>
      <c r="O36" s="111">
        <v>182.23092960000002</v>
      </c>
      <c r="P36" s="111">
        <v>0</v>
      </c>
      <c r="Q36" s="111">
        <v>0</v>
      </c>
      <c r="R36" s="112">
        <v>0</v>
      </c>
      <c r="T36" s="6" t="s">
        <v>50</v>
      </c>
      <c r="U36" s="7"/>
      <c r="V36" s="111">
        <v>0</v>
      </c>
      <c r="W36" s="111">
        <v>170.30928</v>
      </c>
      <c r="X36" s="111">
        <v>182.23092960000002</v>
      </c>
      <c r="Y36" s="111">
        <v>0</v>
      </c>
      <c r="Z36" s="111">
        <v>0</v>
      </c>
      <c r="AA36" s="112">
        <v>0</v>
      </c>
      <c r="AC36" s="6" t="s">
        <v>50</v>
      </c>
      <c r="AD36" s="7"/>
      <c r="AE36" s="111">
        <v>0</v>
      </c>
      <c r="AF36" s="111">
        <v>170.30928</v>
      </c>
      <c r="AG36" s="111">
        <v>182.23092960000002</v>
      </c>
      <c r="AH36" s="111">
        <v>0</v>
      </c>
      <c r="AI36" s="111">
        <v>0</v>
      </c>
      <c r="AJ36" s="112">
        <v>0</v>
      </c>
      <c r="AK36" s="7"/>
      <c r="AL36" s="6" t="s">
        <v>50</v>
      </c>
      <c r="AM36" s="7"/>
      <c r="AN36" s="111">
        <v>0</v>
      </c>
      <c r="AO36" s="111">
        <v>159.67500000000001</v>
      </c>
      <c r="AP36" s="111">
        <v>170.85225000000003</v>
      </c>
      <c r="AQ36" s="111">
        <v>0</v>
      </c>
      <c r="AR36" s="111">
        <v>0</v>
      </c>
      <c r="AS36" s="112">
        <v>0</v>
      </c>
      <c r="AT36" s="7"/>
      <c r="AU36" s="6" t="s">
        <v>50</v>
      </c>
      <c r="AV36" s="7"/>
      <c r="AW36" s="111">
        <v>0</v>
      </c>
      <c r="AX36" s="111">
        <v>168.48906000000002</v>
      </c>
      <c r="AY36" s="111">
        <v>180.28329420000003</v>
      </c>
      <c r="AZ36" s="111">
        <v>0</v>
      </c>
      <c r="BA36" s="111">
        <v>0</v>
      </c>
      <c r="BB36" s="112">
        <v>0</v>
      </c>
      <c r="BD36" s="6" t="s">
        <v>50</v>
      </c>
      <c r="BE36" s="7"/>
      <c r="BF36" s="111">
        <v>0</v>
      </c>
      <c r="BG36" s="111">
        <v>168.48906000000002</v>
      </c>
      <c r="BH36" s="111">
        <v>180.28329420000003</v>
      </c>
      <c r="BI36" s="111">
        <v>0</v>
      </c>
      <c r="BJ36" s="111">
        <v>0</v>
      </c>
      <c r="BK36" s="112">
        <v>0</v>
      </c>
      <c r="BL36" s="7"/>
      <c r="BM36" s="6" t="s">
        <v>50</v>
      </c>
      <c r="BN36" s="7"/>
      <c r="BO36" s="111">
        <v>0</v>
      </c>
      <c r="BP36" s="111">
        <v>168.48906000000002</v>
      </c>
      <c r="BQ36" s="111">
        <v>180.28329420000003</v>
      </c>
      <c r="BR36" s="111">
        <v>0</v>
      </c>
      <c r="BS36" s="111">
        <v>0</v>
      </c>
      <c r="BT36" s="112">
        <v>0</v>
      </c>
      <c r="BU36" s="7"/>
      <c r="BV36" s="6"/>
      <c r="BW36" s="7"/>
      <c r="BX36" s="111"/>
      <c r="BY36" s="111"/>
      <c r="BZ36" s="111"/>
      <c r="CA36" s="111"/>
      <c r="CB36" s="111"/>
      <c r="CC36" s="112"/>
    </row>
    <row r="37" spans="1:81" x14ac:dyDescent="0.25">
      <c r="A37">
        <v>32</v>
      </c>
      <c r="B37" s="6" t="s">
        <v>35</v>
      </c>
      <c r="C37" s="7"/>
      <c r="D37" s="111">
        <v>0</v>
      </c>
      <c r="E37" s="111">
        <v>292.75</v>
      </c>
      <c r="F37" s="111">
        <v>313.24250000000001</v>
      </c>
      <c r="G37" s="111">
        <v>335.16947500000003</v>
      </c>
      <c r="H37" s="111">
        <v>358.63133825000006</v>
      </c>
      <c r="I37" s="112">
        <v>383.73553192750006</v>
      </c>
      <c r="K37" s="6" t="s">
        <v>35</v>
      </c>
      <c r="L37" s="7"/>
      <c r="M37" s="111">
        <v>0</v>
      </c>
      <c r="N37" s="111">
        <v>292.75</v>
      </c>
      <c r="O37" s="111">
        <v>313.24250000000001</v>
      </c>
      <c r="P37" s="111">
        <v>335.16947500000003</v>
      </c>
      <c r="Q37" s="111">
        <v>358.63133825000006</v>
      </c>
      <c r="R37" s="112">
        <v>383.73553192750006</v>
      </c>
      <c r="T37" s="6" t="s">
        <v>60</v>
      </c>
      <c r="U37" s="7"/>
      <c r="V37" s="111">
        <v>0</v>
      </c>
      <c r="W37" s="111">
        <v>4.2</v>
      </c>
      <c r="X37" s="111">
        <v>4.4940000000000007</v>
      </c>
      <c r="Y37" s="111">
        <v>0</v>
      </c>
      <c r="Z37" s="111">
        <v>0</v>
      </c>
      <c r="AA37" s="112">
        <v>0</v>
      </c>
      <c r="AC37" s="6" t="s">
        <v>60</v>
      </c>
      <c r="AD37" s="7"/>
      <c r="AE37" s="111">
        <v>0</v>
      </c>
      <c r="AF37" s="111">
        <v>4.2</v>
      </c>
      <c r="AG37" s="111">
        <v>4.4940000000000007</v>
      </c>
      <c r="AH37" s="111">
        <v>0</v>
      </c>
      <c r="AI37" s="111">
        <v>0</v>
      </c>
      <c r="AJ37" s="112">
        <v>0</v>
      </c>
      <c r="AK37" s="7"/>
      <c r="AL37" s="6" t="s">
        <v>35</v>
      </c>
      <c r="AM37" s="7"/>
      <c r="AN37" s="111">
        <v>0</v>
      </c>
      <c r="AO37" s="111">
        <v>175.5</v>
      </c>
      <c r="AP37" s="111">
        <v>187.78500000000003</v>
      </c>
      <c r="AQ37" s="111">
        <v>200.92994999999999</v>
      </c>
      <c r="AR37" s="111">
        <v>214.99504650000003</v>
      </c>
      <c r="AS37" s="112">
        <v>230.04469975500004</v>
      </c>
      <c r="AT37" s="7"/>
      <c r="AU37" s="6" t="s">
        <v>60</v>
      </c>
      <c r="AV37" s="7"/>
      <c r="AW37" s="111">
        <v>0</v>
      </c>
      <c r="AX37" s="111">
        <v>42</v>
      </c>
      <c r="AY37" s="111">
        <v>44.940000000000005</v>
      </c>
      <c r="AZ37" s="111">
        <v>0</v>
      </c>
      <c r="BA37" s="111">
        <v>0</v>
      </c>
      <c r="BB37" s="112">
        <v>0</v>
      </c>
      <c r="BD37" s="6" t="s">
        <v>60</v>
      </c>
      <c r="BE37" s="7"/>
      <c r="BF37" s="111">
        <v>0</v>
      </c>
      <c r="BG37" s="111">
        <v>42</v>
      </c>
      <c r="BH37" s="111">
        <v>44.940000000000005</v>
      </c>
      <c r="BI37" s="111">
        <v>0</v>
      </c>
      <c r="BJ37" s="111">
        <v>0</v>
      </c>
      <c r="BK37" s="112">
        <v>0</v>
      </c>
      <c r="BL37" s="7"/>
      <c r="BM37" s="6" t="s">
        <v>60</v>
      </c>
      <c r="BN37" s="7"/>
      <c r="BO37" s="111">
        <v>0</v>
      </c>
      <c r="BP37" s="111">
        <v>42</v>
      </c>
      <c r="BQ37" s="111">
        <v>44.940000000000005</v>
      </c>
      <c r="BR37" s="111">
        <v>0</v>
      </c>
      <c r="BS37" s="111">
        <v>0</v>
      </c>
      <c r="BT37" s="112">
        <v>0</v>
      </c>
      <c r="BU37" s="7"/>
      <c r="BV37" s="6"/>
      <c r="BW37" s="7"/>
      <c r="BX37" s="111"/>
      <c r="BY37" s="111"/>
      <c r="BZ37" s="111"/>
      <c r="CA37" s="111"/>
      <c r="CB37" s="111"/>
      <c r="CC37" s="112"/>
    </row>
    <row r="38" spans="1:81" x14ac:dyDescent="0.25">
      <c r="A38">
        <v>33</v>
      </c>
      <c r="B38" s="6" t="s">
        <v>53</v>
      </c>
      <c r="C38" s="7"/>
      <c r="D38" s="111">
        <v>0</v>
      </c>
      <c r="E38" s="111">
        <v>0.66666666666666663</v>
      </c>
      <c r="F38" s="111">
        <v>0.71333333333333337</v>
      </c>
      <c r="G38" s="111">
        <v>0.76326666666666665</v>
      </c>
      <c r="H38" s="111">
        <v>0</v>
      </c>
      <c r="I38" s="112">
        <v>0</v>
      </c>
      <c r="K38" s="6" t="s">
        <v>53</v>
      </c>
      <c r="L38" s="7"/>
      <c r="M38" s="111">
        <v>0</v>
      </c>
      <c r="N38" s="111">
        <v>0.66666666666666663</v>
      </c>
      <c r="O38" s="111">
        <v>0.71333333333333337</v>
      </c>
      <c r="P38" s="111">
        <v>0.76326666666666665</v>
      </c>
      <c r="Q38" s="111">
        <v>0</v>
      </c>
      <c r="R38" s="112">
        <v>0</v>
      </c>
      <c r="T38" s="6" t="s">
        <v>35</v>
      </c>
      <c r="U38" s="7"/>
      <c r="V38" s="111">
        <v>0</v>
      </c>
      <c r="W38" s="111">
        <v>107</v>
      </c>
      <c r="X38" s="111">
        <v>114.49000000000001</v>
      </c>
      <c r="Y38" s="111">
        <v>122.5043</v>
      </c>
      <c r="Z38" s="111">
        <v>131.07960100000003</v>
      </c>
      <c r="AA38" s="112">
        <v>140.25517307000001</v>
      </c>
      <c r="AC38" s="6" t="s">
        <v>35</v>
      </c>
      <c r="AD38" s="7"/>
      <c r="AE38" s="111">
        <v>0</v>
      </c>
      <c r="AF38" s="111">
        <v>106.75</v>
      </c>
      <c r="AG38" s="111">
        <v>114.22250000000001</v>
      </c>
      <c r="AH38" s="111">
        <v>122.218075</v>
      </c>
      <c r="AI38" s="111">
        <v>130.77334025000002</v>
      </c>
      <c r="AJ38" s="112">
        <v>139.92747406750001</v>
      </c>
      <c r="AK38" s="7"/>
      <c r="AL38" s="6" t="s">
        <v>61</v>
      </c>
      <c r="AM38" s="7"/>
      <c r="AN38" s="111">
        <v>0</v>
      </c>
      <c r="AO38" s="111">
        <v>80.849999999999994</v>
      </c>
      <c r="AP38" s="111">
        <v>86.509500000000003</v>
      </c>
      <c r="AQ38" s="111">
        <v>92.565164999999993</v>
      </c>
      <c r="AR38" s="111">
        <v>99.044726550000007</v>
      </c>
      <c r="AS38" s="112">
        <v>105.97785740850001</v>
      </c>
      <c r="AT38" s="7"/>
      <c r="AU38" s="6" t="s">
        <v>35</v>
      </c>
      <c r="AV38" s="7"/>
      <c r="AW38" s="111">
        <v>0</v>
      </c>
      <c r="AX38" s="111">
        <v>292.75</v>
      </c>
      <c r="AY38" s="111">
        <v>313.24250000000001</v>
      </c>
      <c r="AZ38" s="111">
        <v>335.16947500000003</v>
      </c>
      <c r="BA38" s="111">
        <v>358.63133825000006</v>
      </c>
      <c r="BB38" s="112">
        <v>383.73553192750006</v>
      </c>
      <c r="BD38" s="6" t="s">
        <v>35</v>
      </c>
      <c r="BE38" s="7"/>
      <c r="BF38" s="111">
        <v>0</v>
      </c>
      <c r="BG38" s="111">
        <v>117</v>
      </c>
      <c r="BH38" s="111">
        <v>125.19000000000001</v>
      </c>
      <c r="BI38" s="111">
        <v>133.95330000000001</v>
      </c>
      <c r="BJ38" s="111">
        <v>143.33003100000002</v>
      </c>
      <c r="BK38" s="112">
        <v>153.36313317000003</v>
      </c>
      <c r="BL38" s="7"/>
      <c r="BM38" s="6" t="s">
        <v>35</v>
      </c>
      <c r="BN38" s="7"/>
      <c r="BO38" s="111">
        <v>0</v>
      </c>
      <c r="BP38" s="111">
        <v>117</v>
      </c>
      <c r="BQ38" s="111">
        <v>125.19000000000001</v>
      </c>
      <c r="BR38" s="111">
        <v>133.95330000000001</v>
      </c>
      <c r="BS38" s="111">
        <v>143.33003100000002</v>
      </c>
      <c r="BT38" s="112">
        <v>153.36313317000003</v>
      </c>
      <c r="BU38" s="7"/>
      <c r="BV38" s="6"/>
      <c r="BW38" s="7"/>
      <c r="BX38" s="111"/>
      <c r="BY38" s="111"/>
      <c r="BZ38" s="111"/>
      <c r="CA38" s="111"/>
      <c r="CB38" s="111"/>
      <c r="CC38" s="112"/>
    </row>
    <row r="39" spans="1:81" x14ac:dyDescent="0.25">
      <c r="A39">
        <v>34</v>
      </c>
      <c r="B39" s="6" t="s">
        <v>55</v>
      </c>
      <c r="C39" s="7"/>
      <c r="D39" s="111">
        <v>0</v>
      </c>
      <c r="E39" s="111">
        <v>10</v>
      </c>
      <c r="F39" s="111">
        <v>10.700000000000001</v>
      </c>
      <c r="G39" s="111">
        <v>11.449</v>
      </c>
      <c r="H39" s="111">
        <v>0</v>
      </c>
      <c r="I39" s="112">
        <v>0</v>
      </c>
      <c r="K39" s="6" t="s">
        <v>55</v>
      </c>
      <c r="L39" s="7"/>
      <c r="M39" s="111">
        <v>0</v>
      </c>
      <c r="N39" s="111">
        <v>10</v>
      </c>
      <c r="O39" s="111">
        <v>10.700000000000001</v>
      </c>
      <c r="P39" s="111">
        <v>11.449</v>
      </c>
      <c r="Q39" s="111">
        <v>0</v>
      </c>
      <c r="R39" s="112">
        <v>0</v>
      </c>
      <c r="T39" s="6" t="s">
        <v>62</v>
      </c>
      <c r="U39" s="7"/>
      <c r="V39" s="111">
        <v>0</v>
      </c>
      <c r="W39" s="111">
        <v>38.5</v>
      </c>
      <c r="X39" s="111">
        <v>41.195</v>
      </c>
      <c r="Y39" s="111">
        <v>0</v>
      </c>
      <c r="Z39" s="111">
        <v>0</v>
      </c>
      <c r="AA39" s="112">
        <v>0</v>
      </c>
      <c r="AC39" s="6" t="s">
        <v>62</v>
      </c>
      <c r="AD39" s="7"/>
      <c r="AE39" s="111">
        <v>0</v>
      </c>
      <c r="AF39" s="111">
        <v>38.5</v>
      </c>
      <c r="AG39" s="111">
        <v>41.195</v>
      </c>
      <c r="AH39" s="111">
        <v>0</v>
      </c>
      <c r="AI39" s="111">
        <v>0</v>
      </c>
      <c r="AJ39" s="112">
        <v>0</v>
      </c>
      <c r="AK39" s="7"/>
      <c r="AL39" s="6" t="s">
        <v>53</v>
      </c>
      <c r="AM39" s="7"/>
      <c r="AN39" s="111">
        <v>0</v>
      </c>
      <c r="AO39" s="111">
        <v>0.66666666666666663</v>
      </c>
      <c r="AP39" s="111">
        <v>0.71333333333333337</v>
      </c>
      <c r="AQ39" s="111">
        <v>0.76326666666666665</v>
      </c>
      <c r="AR39" s="111">
        <v>0</v>
      </c>
      <c r="AS39" s="112">
        <v>0</v>
      </c>
      <c r="AT39" s="7"/>
      <c r="AU39" s="6" t="s">
        <v>53</v>
      </c>
      <c r="AV39" s="7"/>
      <c r="AW39" s="111">
        <v>0</v>
      </c>
      <c r="AX39" s="111">
        <v>0.66666666666666663</v>
      </c>
      <c r="AY39" s="111">
        <v>0.71333333333333337</v>
      </c>
      <c r="AZ39" s="111">
        <v>0.76326666666666665</v>
      </c>
      <c r="BA39" s="111">
        <v>0</v>
      </c>
      <c r="BB39" s="112">
        <v>0</v>
      </c>
      <c r="BD39" s="6" t="s">
        <v>61</v>
      </c>
      <c r="BE39" s="7"/>
      <c r="BF39" s="111">
        <v>0</v>
      </c>
      <c r="BG39" s="111">
        <v>54.6</v>
      </c>
      <c r="BH39" s="111">
        <v>58.422000000000004</v>
      </c>
      <c r="BI39" s="111">
        <v>62.511540000000004</v>
      </c>
      <c r="BJ39" s="111">
        <v>66.887347800000001</v>
      </c>
      <c r="BK39" s="112">
        <v>71.569462146000021</v>
      </c>
      <c r="BL39" s="7"/>
      <c r="BM39" s="6" t="s">
        <v>61</v>
      </c>
      <c r="BN39" s="7"/>
      <c r="BO39" s="111">
        <v>0</v>
      </c>
      <c r="BP39" s="111">
        <v>54.6</v>
      </c>
      <c r="BQ39" s="111">
        <v>58.422000000000004</v>
      </c>
      <c r="BR39" s="111">
        <v>62.511540000000004</v>
      </c>
      <c r="BS39" s="111">
        <v>66.887347800000001</v>
      </c>
      <c r="BT39" s="112">
        <v>71.569462146000021</v>
      </c>
      <c r="BU39" s="7"/>
      <c r="BV39" s="6"/>
      <c r="BW39" s="7"/>
      <c r="BX39" s="111"/>
      <c r="BY39" s="111"/>
      <c r="BZ39" s="111"/>
      <c r="CA39" s="111"/>
      <c r="CB39" s="111"/>
      <c r="CC39" s="112"/>
    </row>
    <row r="40" spans="1:81" x14ac:dyDescent="0.25">
      <c r="A40">
        <v>35</v>
      </c>
      <c r="B40" s="6" t="s">
        <v>56</v>
      </c>
      <c r="C40" s="7"/>
      <c r="D40" s="111">
        <v>0</v>
      </c>
      <c r="E40" s="111">
        <v>95</v>
      </c>
      <c r="F40" s="111">
        <v>0</v>
      </c>
      <c r="G40" s="111">
        <v>0</v>
      </c>
      <c r="H40" s="111">
        <v>0</v>
      </c>
      <c r="I40" s="112">
        <v>0</v>
      </c>
      <c r="K40" s="6" t="s">
        <v>56</v>
      </c>
      <c r="L40" s="7"/>
      <c r="M40" s="111">
        <v>0</v>
      </c>
      <c r="N40" s="111">
        <v>107</v>
      </c>
      <c r="O40" s="111">
        <v>0</v>
      </c>
      <c r="P40" s="111">
        <v>0</v>
      </c>
      <c r="Q40" s="111">
        <v>0</v>
      </c>
      <c r="R40" s="112">
        <v>0</v>
      </c>
      <c r="T40" s="6" t="s">
        <v>53</v>
      </c>
      <c r="U40" s="7"/>
      <c r="V40" s="111">
        <v>0</v>
      </c>
      <c r="W40" s="111">
        <v>0.66666666666666663</v>
      </c>
      <c r="X40" s="111">
        <v>0.71333333333333337</v>
      </c>
      <c r="Y40" s="111">
        <v>0.76326666666666665</v>
      </c>
      <c r="Z40" s="111">
        <v>0</v>
      </c>
      <c r="AA40" s="112">
        <v>0</v>
      </c>
      <c r="AC40" s="6" t="s">
        <v>53</v>
      </c>
      <c r="AD40" s="7"/>
      <c r="AE40" s="111">
        <v>0</v>
      </c>
      <c r="AF40" s="111">
        <v>0.66666666666666663</v>
      </c>
      <c r="AG40" s="111">
        <v>0.71333333333333337</v>
      </c>
      <c r="AH40" s="111">
        <v>0.76326666666666665</v>
      </c>
      <c r="AI40" s="111">
        <v>0</v>
      </c>
      <c r="AJ40" s="112">
        <v>0</v>
      </c>
      <c r="AK40" s="7"/>
      <c r="AL40" s="6" t="s">
        <v>55</v>
      </c>
      <c r="AM40" s="7"/>
      <c r="AN40" s="111">
        <v>0</v>
      </c>
      <c r="AO40" s="111">
        <v>10</v>
      </c>
      <c r="AP40" s="111">
        <v>10.700000000000001</v>
      </c>
      <c r="AQ40" s="111">
        <v>11.449</v>
      </c>
      <c r="AR40" s="111">
        <v>0</v>
      </c>
      <c r="AS40" s="112">
        <v>0</v>
      </c>
      <c r="AT40" s="7"/>
      <c r="AU40" s="6" t="s">
        <v>55</v>
      </c>
      <c r="AV40" s="7"/>
      <c r="AW40" s="111">
        <v>0</v>
      </c>
      <c r="AX40" s="111">
        <v>10</v>
      </c>
      <c r="AY40" s="111">
        <v>10.700000000000001</v>
      </c>
      <c r="AZ40" s="111">
        <v>11.449</v>
      </c>
      <c r="BA40" s="111">
        <v>0</v>
      </c>
      <c r="BB40" s="112">
        <v>0</v>
      </c>
      <c r="BD40" s="6" t="s">
        <v>62</v>
      </c>
      <c r="BE40" s="7"/>
      <c r="BF40" s="111">
        <v>0</v>
      </c>
      <c r="BG40" s="111">
        <v>48.791666666666671</v>
      </c>
      <c r="BH40" s="111">
        <v>52.207083333333344</v>
      </c>
      <c r="BI40" s="111">
        <v>0</v>
      </c>
      <c r="BJ40" s="111">
        <v>0</v>
      </c>
      <c r="BK40" s="112">
        <v>0</v>
      </c>
      <c r="BL40" s="7"/>
      <c r="BM40" s="6" t="s">
        <v>62</v>
      </c>
      <c r="BN40" s="7"/>
      <c r="BO40" s="111">
        <v>0</v>
      </c>
      <c r="BP40" s="111">
        <v>48.791666666666671</v>
      </c>
      <c r="BQ40" s="111">
        <v>52.207083333333344</v>
      </c>
      <c r="BR40" s="111">
        <v>0</v>
      </c>
      <c r="BS40" s="111">
        <v>0</v>
      </c>
      <c r="BT40" s="112">
        <v>0</v>
      </c>
      <c r="BU40" s="7"/>
      <c r="BV40" s="6"/>
      <c r="BW40" s="7"/>
      <c r="BX40" s="111"/>
      <c r="BY40" s="111"/>
      <c r="BZ40" s="111"/>
      <c r="CA40" s="111"/>
      <c r="CB40" s="111"/>
      <c r="CC40" s="112"/>
    </row>
    <row r="41" spans="1:81" x14ac:dyDescent="0.25">
      <c r="A41">
        <v>36</v>
      </c>
      <c r="B41" s="6" t="s">
        <v>32</v>
      </c>
      <c r="C41" s="7"/>
      <c r="D41" s="111"/>
      <c r="E41" s="111"/>
      <c r="F41" s="111"/>
      <c r="G41" s="111"/>
      <c r="H41" s="111"/>
      <c r="I41" s="112"/>
      <c r="K41" s="6" t="s">
        <v>32</v>
      </c>
      <c r="L41" s="7"/>
      <c r="M41" s="111"/>
      <c r="N41" s="111"/>
      <c r="O41" s="111"/>
      <c r="P41" s="111"/>
      <c r="Q41" s="111"/>
      <c r="R41" s="112"/>
      <c r="T41" s="6" t="s">
        <v>55</v>
      </c>
      <c r="U41" s="7"/>
      <c r="V41" s="111">
        <v>0</v>
      </c>
      <c r="W41" s="111">
        <v>10</v>
      </c>
      <c r="X41" s="111">
        <v>10.700000000000001</v>
      </c>
      <c r="Y41" s="111">
        <v>11.449</v>
      </c>
      <c r="Z41" s="111">
        <v>0</v>
      </c>
      <c r="AA41" s="112">
        <v>0</v>
      </c>
      <c r="AC41" s="6" t="s">
        <v>55</v>
      </c>
      <c r="AD41" s="7"/>
      <c r="AE41" s="111">
        <v>0</v>
      </c>
      <c r="AF41" s="111">
        <v>10</v>
      </c>
      <c r="AG41" s="111">
        <v>10.700000000000001</v>
      </c>
      <c r="AH41" s="111">
        <v>11.449</v>
      </c>
      <c r="AI41" s="111">
        <v>0</v>
      </c>
      <c r="AJ41" s="112">
        <v>0</v>
      </c>
      <c r="AK41" s="7"/>
      <c r="AL41" s="6" t="s">
        <v>56</v>
      </c>
      <c r="AM41" s="7"/>
      <c r="AN41" s="111">
        <v>0</v>
      </c>
      <c r="AO41" s="111">
        <v>64</v>
      </c>
      <c r="AP41" s="111">
        <v>0</v>
      </c>
      <c r="AQ41" s="111">
        <v>0</v>
      </c>
      <c r="AR41" s="111">
        <v>0</v>
      </c>
      <c r="AS41" s="112">
        <v>0</v>
      </c>
      <c r="AT41" s="7"/>
      <c r="AU41" s="6" t="s">
        <v>56</v>
      </c>
      <c r="AV41" s="7"/>
      <c r="AW41" s="111">
        <v>0</v>
      </c>
      <c r="AX41" s="111">
        <v>107</v>
      </c>
      <c r="AY41" s="111">
        <v>0</v>
      </c>
      <c r="AZ41" s="111">
        <v>0</v>
      </c>
      <c r="BA41" s="111">
        <v>0</v>
      </c>
      <c r="BB41" s="112">
        <v>0</v>
      </c>
      <c r="BD41" s="6" t="s">
        <v>53</v>
      </c>
      <c r="BE41" s="7"/>
      <c r="BF41" s="111">
        <v>0</v>
      </c>
      <c r="BG41" s="111">
        <v>0.66666666666666663</v>
      </c>
      <c r="BH41" s="111">
        <v>0.71333333333333337</v>
      </c>
      <c r="BI41" s="111">
        <v>0.76326666666666665</v>
      </c>
      <c r="BJ41" s="111">
        <v>0</v>
      </c>
      <c r="BK41" s="112">
        <v>0</v>
      </c>
      <c r="BL41" s="7"/>
      <c r="BM41" s="6" t="s">
        <v>53</v>
      </c>
      <c r="BN41" s="7"/>
      <c r="BO41" s="111">
        <v>0</v>
      </c>
      <c r="BP41" s="111">
        <v>0.66666666666666663</v>
      </c>
      <c r="BQ41" s="111">
        <v>0.71333333333333337</v>
      </c>
      <c r="BR41" s="111">
        <v>0.76326666666666665</v>
      </c>
      <c r="BS41" s="111">
        <v>0</v>
      </c>
      <c r="BT41" s="112">
        <v>0</v>
      </c>
      <c r="BU41" s="7"/>
      <c r="BV41" s="6"/>
      <c r="BW41" s="7"/>
      <c r="BX41" s="111"/>
      <c r="BY41" s="111"/>
      <c r="BZ41" s="111"/>
      <c r="CA41" s="111"/>
      <c r="CB41" s="111"/>
      <c r="CC41" s="112"/>
    </row>
    <row r="42" spans="1:81" x14ac:dyDescent="0.25">
      <c r="A42">
        <v>37</v>
      </c>
      <c r="B42" s="6" t="s">
        <v>32</v>
      </c>
      <c r="C42" s="7"/>
      <c r="D42" s="111"/>
      <c r="E42" s="111"/>
      <c r="F42" s="111"/>
      <c r="G42" s="111"/>
      <c r="H42" s="111"/>
      <c r="I42" s="112"/>
      <c r="K42" s="6" t="s">
        <v>32</v>
      </c>
      <c r="L42" s="7"/>
      <c r="M42" s="111"/>
      <c r="N42" s="111"/>
      <c r="O42" s="111"/>
      <c r="P42" s="111"/>
      <c r="Q42" s="111"/>
      <c r="R42" s="112"/>
      <c r="T42" s="6" t="s">
        <v>56</v>
      </c>
      <c r="U42" s="7"/>
      <c r="V42" s="111">
        <v>0</v>
      </c>
      <c r="W42" s="111">
        <v>95</v>
      </c>
      <c r="X42" s="111">
        <v>0</v>
      </c>
      <c r="Y42" s="111">
        <v>0</v>
      </c>
      <c r="Z42" s="111">
        <v>0</v>
      </c>
      <c r="AA42" s="112">
        <v>0</v>
      </c>
      <c r="AC42" s="6" t="s">
        <v>56</v>
      </c>
      <c r="AD42" s="7"/>
      <c r="AE42" s="111">
        <v>0</v>
      </c>
      <c r="AF42" s="111">
        <v>107</v>
      </c>
      <c r="AG42" s="111">
        <v>0</v>
      </c>
      <c r="AH42" s="111">
        <v>0</v>
      </c>
      <c r="AI42" s="111">
        <v>0</v>
      </c>
      <c r="AJ42" s="112">
        <v>0</v>
      </c>
      <c r="AK42" s="7"/>
      <c r="AL42" s="6" t="s">
        <v>32</v>
      </c>
      <c r="AM42" s="7"/>
      <c r="AN42" s="111"/>
      <c r="AO42" s="111"/>
      <c r="AP42" s="111"/>
      <c r="AQ42" s="111"/>
      <c r="AR42" s="111"/>
      <c r="AS42" s="112"/>
      <c r="AT42" s="7"/>
      <c r="AU42" s="6" t="s">
        <v>32</v>
      </c>
      <c r="AV42" s="7"/>
      <c r="AW42" s="111"/>
      <c r="AX42" s="111"/>
      <c r="AY42" s="111"/>
      <c r="AZ42" s="111"/>
      <c r="BA42" s="111"/>
      <c r="BB42" s="112"/>
      <c r="BD42" s="6" t="s">
        <v>55</v>
      </c>
      <c r="BE42" s="7"/>
      <c r="BF42" s="111">
        <v>0</v>
      </c>
      <c r="BG42" s="111">
        <v>10</v>
      </c>
      <c r="BH42" s="111">
        <v>10.700000000000001</v>
      </c>
      <c r="BI42" s="111">
        <v>11.449</v>
      </c>
      <c r="BJ42" s="111">
        <v>0</v>
      </c>
      <c r="BK42" s="112">
        <v>0</v>
      </c>
      <c r="BL42" s="7"/>
      <c r="BM42" s="6" t="s">
        <v>55</v>
      </c>
      <c r="BN42" s="7"/>
      <c r="BO42" s="111">
        <v>0</v>
      </c>
      <c r="BP42" s="111">
        <v>10</v>
      </c>
      <c r="BQ42" s="111">
        <v>10.700000000000001</v>
      </c>
      <c r="BR42" s="111">
        <v>11.449</v>
      </c>
      <c r="BS42" s="111">
        <v>0</v>
      </c>
      <c r="BT42" s="112">
        <v>0</v>
      </c>
      <c r="BU42" s="7"/>
      <c r="BV42" s="6"/>
      <c r="BW42" s="7"/>
      <c r="BX42" s="111"/>
      <c r="BY42" s="111"/>
      <c r="BZ42" s="111"/>
      <c r="CA42" s="111"/>
      <c r="CB42" s="111"/>
      <c r="CC42" s="112"/>
    </row>
    <row r="43" spans="1:81" x14ac:dyDescent="0.25">
      <c r="A43">
        <v>38</v>
      </c>
      <c r="B43" s="6" t="s">
        <v>32</v>
      </c>
      <c r="C43" s="7"/>
      <c r="D43" s="111"/>
      <c r="E43" s="111"/>
      <c r="F43" s="111"/>
      <c r="G43" s="111"/>
      <c r="H43" s="111"/>
      <c r="I43" s="112"/>
      <c r="K43" s="6" t="s">
        <v>32</v>
      </c>
      <c r="L43" s="7"/>
      <c r="M43" s="111"/>
      <c r="N43" s="111"/>
      <c r="O43" s="111"/>
      <c r="P43" s="111"/>
      <c r="Q43" s="111"/>
      <c r="R43" s="112"/>
      <c r="T43" s="6" t="s">
        <v>32</v>
      </c>
      <c r="U43" s="7"/>
      <c r="V43" s="111"/>
      <c r="W43" s="111"/>
      <c r="X43" s="111"/>
      <c r="Y43" s="111"/>
      <c r="Z43" s="111"/>
      <c r="AA43" s="112"/>
      <c r="AC43" s="6" t="s">
        <v>32</v>
      </c>
      <c r="AD43" s="7"/>
      <c r="AE43" s="111"/>
      <c r="AF43" s="111"/>
      <c r="AG43" s="111"/>
      <c r="AH43" s="111"/>
      <c r="AI43" s="111"/>
      <c r="AJ43" s="112"/>
      <c r="AK43" s="7"/>
      <c r="AL43" s="6" t="s">
        <v>32</v>
      </c>
      <c r="AM43" s="7"/>
      <c r="AN43" s="111"/>
      <c r="AO43" s="111"/>
      <c r="AP43" s="111"/>
      <c r="AQ43" s="111"/>
      <c r="AR43" s="111"/>
      <c r="AS43" s="112"/>
      <c r="AT43" s="7"/>
      <c r="AU43" s="6" t="s">
        <v>32</v>
      </c>
      <c r="AV43" s="7"/>
      <c r="AW43" s="111"/>
      <c r="AX43" s="111"/>
      <c r="AY43" s="111"/>
      <c r="AZ43" s="111"/>
      <c r="BA43" s="111"/>
      <c r="BB43" s="112"/>
      <c r="BD43" s="6" t="s">
        <v>56</v>
      </c>
      <c r="BE43" s="7"/>
      <c r="BF43" s="111">
        <v>0</v>
      </c>
      <c r="BG43" s="111">
        <v>96</v>
      </c>
      <c r="BH43" s="111">
        <v>0</v>
      </c>
      <c r="BI43" s="111">
        <v>0</v>
      </c>
      <c r="BJ43" s="111">
        <v>0</v>
      </c>
      <c r="BK43" s="112">
        <v>0</v>
      </c>
      <c r="BL43" s="7"/>
      <c r="BM43" s="6" t="s">
        <v>56</v>
      </c>
      <c r="BN43" s="7"/>
      <c r="BO43" s="111">
        <v>0</v>
      </c>
      <c r="BP43" s="111">
        <v>0</v>
      </c>
      <c r="BQ43" s="111">
        <v>0</v>
      </c>
      <c r="BR43" s="111">
        <v>0</v>
      </c>
      <c r="BS43" s="111">
        <v>0</v>
      </c>
      <c r="BT43" s="112">
        <v>0</v>
      </c>
      <c r="BU43" s="7"/>
      <c r="BV43" s="6"/>
      <c r="BW43" s="7"/>
      <c r="BX43" s="111"/>
      <c r="BY43" s="111"/>
      <c r="BZ43" s="111"/>
      <c r="CA43" s="111"/>
      <c r="CB43" s="111"/>
      <c r="CC43" s="112"/>
    </row>
    <row r="44" spans="1:81" x14ac:dyDescent="0.25">
      <c r="A44">
        <v>39</v>
      </c>
      <c r="B44" s="6" t="s">
        <v>32</v>
      </c>
      <c r="C44" s="7"/>
      <c r="D44" s="111"/>
      <c r="E44" s="111"/>
      <c r="F44" s="111"/>
      <c r="G44" s="111"/>
      <c r="H44" s="111"/>
      <c r="I44" s="112"/>
      <c r="K44" s="6" t="s">
        <v>32</v>
      </c>
      <c r="L44" s="7"/>
      <c r="M44" s="111"/>
      <c r="N44" s="111"/>
      <c r="O44" s="111"/>
      <c r="P44" s="111"/>
      <c r="Q44" s="111"/>
      <c r="R44" s="112"/>
      <c r="T44" s="6" t="s">
        <v>32</v>
      </c>
      <c r="U44" s="7"/>
      <c r="V44" s="111"/>
      <c r="W44" s="111"/>
      <c r="X44" s="111"/>
      <c r="Y44" s="111"/>
      <c r="Z44" s="111"/>
      <c r="AA44" s="112"/>
      <c r="AC44" s="6" t="s">
        <v>32</v>
      </c>
      <c r="AD44" s="7"/>
      <c r="AE44" s="111"/>
      <c r="AF44" s="111"/>
      <c r="AG44" s="111"/>
      <c r="AH44" s="111"/>
      <c r="AI44" s="111"/>
      <c r="AJ44" s="112"/>
      <c r="AK44" s="7"/>
      <c r="AL44" s="6" t="s">
        <v>32</v>
      </c>
      <c r="AM44" s="7"/>
      <c r="AN44" s="111"/>
      <c r="AO44" s="111"/>
      <c r="AP44" s="111"/>
      <c r="AQ44" s="111"/>
      <c r="AR44" s="111"/>
      <c r="AS44" s="112"/>
      <c r="AT44" s="7"/>
      <c r="AU44" s="6" t="s">
        <v>32</v>
      </c>
      <c r="AV44" s="7"/>
      <c r="AW44" s="111"/>
      <c r="AX44" s="111"/>
      <c r="AY44" s="111"/>
      <c r="AZ44" s="111"/>
      <c r="BA44" s="111"/>
      <c r="BB44" s="112"/>
      <c r="BD44" s="6" t="s">
        <v>32</v>
      </c>
      <c r="BE44" s="7"/>
      <c r="BF44" s="111"/>
      <c r="BG44" s="111"/>
      <c r="BH44" s="111"/>
      <c r="BI44" s="111"/>
      <c r="BJ44" s="111"/>
      <c r="BK44" s="112"/>
      <c r="BL44" s="7"/>
      <c r="BM44" s="6" t="s">
        <v>32</v>
      </c>
      <c r="BN44" s="7"/>
      <c r="BO44" s="111"/>
      <c r="BP44" s="111"/>
      <c r="BQ44" s="111"/>
      <c r="BR44" s="111"/>
      <c r="BS44" s="111"/>
      <c r="BT44" s="112"/>
      <c r="BU44" s="7"/>
      <c r="BV44" s="6"/>
      <c r="BW44" s="7"/>
      <c r="BX44" s="111"/>
      <c r="BY44" s="111"/>
      <c r="BZ44" s="111"/>
      <c r="CA44" s="111"/>
      <c r="CB44" s="111"/>
      <c r="CC44" s="112"/>
    </row>
    <row r="45" spans="1:81" x14ac:dyDescent="0.25">
      <c r="A45">
        <v>40</v>
      </c>
      <c r="B45" s="6" t="s">
        <v>32</v>
      </c>
      <c r="C45" s="7"/>
      <c r="D45" s="111"/>
      <c r="E45" s="111"/>
      <c r="F45" s="111"/>
      <c r="G45" s="111"/>
      <c r="H45" s="111"/>
      <c r="I45" s="112"/>
      <c r="K45" s="6" t="s">
        <v>32</v>
      </c>
      <c r="L45" s="7"/>
      <c r="M45" s="111"/>
      <c r="N45" s="111"/>
      <c r="O45" s="111"/>
      <c r="P45" s="111"/>
      <c r="Q45" s="111"/>
      <c r="R45" s="112"/>
      <c r="T45" s="6" t="s">
        <v>32</v>
      </c>
      <c r="U45" s="7"/>
      <c r="V45" s="111"/>
      <c r="W45" s="111"/>
      <c r="X45" s="111"/>
      <c r="Y45" s="111"/>
      <c r="Z45" s="111"/>
      <c r="AA45" s="112"/>
      <c r="AC45" s="6" t="s">
        <v>32</v>
      </c>
      <c r="AD45" s="7"/>
      <c r="AE45" s="111"/>
      <c r="AF45" s="111"/>
      <c r="AG45" s="111"/>
      <c r="AH45" s="111"/>
      <c r="AI45" s="111"/>
      <c r="AJ45" s="112"/>
      <c r="AK45" s="7"/>
      <c r="AL45" s="6" t="s">
        <v>32</v>
      </c>
      <c r="AM45" s="7"/>
      <c r="AN45" s="111"/>
      <c r="AO45" s="111"/>
      <c r="AP45" s="111"/>
      <c r="AQ45" s="111"/>
      <c r="AR45" s="111"/>
      <c r="AS45" s="112"/>
      <c r="AT45" s="7"/>
      <c r="AU45" s="6" t="s">
        <v>32</v>
      </c>
      <c r="AV45" s="7"/>
      <c r="AW45" s="111"/>
      <c r="AX45" s="111"/>
      <c r="AY45" s="111"/>
      <c r="AZ45" s="111"/>
      <c r="BA45" s="111"/>
      <c r="BB45" s="112"/>
      <c r="BD45" s="6" t="s">
        <v>32</v>
      </c>
      <c r="BE45" s="7"/>
      <c r="BF45" s="111"/>
      <c r="BG45" s="111"/>
      <c r="BH45" s="111"/>
      <c r="BI45" s="111"/>
      <c r="BJ45" s="111"/>
      <c r="BK45" s="112"/>
      <c r="BL45" s="7"/>
      <c r="BM45" s="6" t="s">
        <v>32</v>
      </c>
      <c r="BN45" s="7"/>
      <c r="BO45" s="111"/>
      <c r="BP45" s="111"/>
      <c r="BQ45" s="111"/>
      <c r="BR45" s="111"/>
      <c r="BS45" s="111"/>
      <c r="BT45" s="112"/>
      <c r="BU45" s="7"/>
      <c r="BV45" s="6"/>
      <c r="BW45" s="7"/>
      <c r="BX45" s="111"/>
      <c r="BY45" s="111"/>
      <c r="BZ45" s="111"/>
      <c r="CA45" s="111"/>
      <c r="CB45" s="111"/>
      <c r="CC45" s="112"/>
    </row>
    <row r="46" spans="1:81" x14ac:dyDescent="0.25">
      <c r="A46">
        <v>41</v>
      </c>
      <c r="B46" s="6" t="s">
        <v>32</v>
      </c>
      <c r="C46" s="7"/>
      <c r="D46" s="111"/>
      <c r="E46" s="111"/>
      <c r="F46" s="111"/>
      <c r="G46" s="111"/>
      <c r="H46" s="111"/>
      <c r="I46" s="112"/>
      <c r="K46" s="6" t="s">
        <v>32</v>
      </c>
      <c r="L46" s="7"/>
      <c r="M46" s="111"/>
      <c r="N46" s="111"/>
      <c r="O46" s="111"/>
      <c r="P46" s="111"/>
      <c r="Q46" s="111"/>
      <c r="R46" s="112"/>
      <c r="T46" s="6" t="s">
        <v>32</v>
      </c>
      <c r="U46" s="7"/>
      <c r="V46" s="111"/>
      <c r="W46" s="111"/>
      <c r="X46" s="111"/>
      <c r="Y46" s="111"/>
      <c r="Z46" s="111"/>
      <c r="AA46" s="112"/>
      <c r="AC46" s="6" t="s">
        <v>32</v>
      </c>
      <c r="AD46" s="7"/>
      <c r="AE46" s="111"/>
      <c r="AF46" s="111"/>
      <c r="AG46" s="111"/>
      <c r="AH46" s="111"/>
      <c r="AI46" s="111"/>
      <c r="AJ46" s="112"/>
      <c r="AK46" s="7"/>
      <c r="AL46" s="6" t="s">
        <v>32</v>
      </c>
      <c r="AM46" s="7"/>
      <c r="AN46" s="111"/>
      <c r="AO46" s="111"/>
      <c r="AP46" s="111"/>
      <c r="AQ46" s="111"/>
      <c r="AR46" s="111"/>
      <c r="AS46" s="112"/>
      <c r="AT46" s="7"/>
      <c r="AU46" s="6" t="s">
        <v>32</v>
      </c>
      <c r="AV46" s="7"/>
      <c r="AW46" s="111"/>
      <c r="AX46" s="111"/>
      <c r="AY46" s="111"/>
      <c r="AZ46" s="111"/>
      <c r="BA46" s="111"/>
      <c r="BB46" s="112"/>
      <c r="BD46" s="6" t="s">
        <v>32</v>
      </c>
      <c r="BE46" s="7"/>
      <c r="BF46" s="111"/>
      <c r="BG46" s="111"/>
      <c r="BH46" s="111"/>
      <c r="BI46" s="111"/>
      <c r="BJ46" s="111"/>
      <c r="BK46" s="112"/>
      <c r="BL46" s="7"/>
      <c r="BM46" s="6" t="s">
        <v>32</v>
      </c>
      <c r="BN46" s="7"/>
      <c r="BO46" s="111"/>
      <c r="BP46" s="111"/>
      <c r="BQ46" s="111"/>
      <c r="BR46" s="111"/>
      <c r="BS46" s="111"/>
      <c r="BT46" s="112"/>
      <c r="BU46" s="7"/>
      <c r="BV46" s="6"/>
      <c r="BW46" s="7"/>
      <c r="BX46" s="111"/>
      <c r="BY46" s="111"/>
      <c r="BZ46" s="111"/>
      <c r="CA46" s="111"/>
      <c r="CB46" s="111"/>
      <c r="CC46" s="112"/>
    </row>
    <row r="47" spans="1:81" x14ac:dyDescent="0.25">
      <c r="A47">
        <v>42</v>
      </c>
      <c r="B47" s="6" t="s">
        <v>32</v>
      </c>
      <c r="C47" s="7"/>
      <c r="D47" s="111"/>
      <c r="E47" s="111"/>
      <c r="F47" s="111"/>
      <c r="G47" s="111"/>
      <c r="H47" s="111"/>
      <c r="I47" s="112"/>
      <c r="K47" s="6" t="s">
        <v>32</v>
      </c>
      <c r="L47" s="7"/>
      <c r="M47" s="111"/>
      <c r="N47" s="111"/>
      <c r="O47" s="111"/>
      <c r="P47" s="111"/>
      <c r="Q47" s="111"/>
      <c r="R47" s="112"/>
      <c r="T47" s="6" t="s">
        <v>32</v>
      </c>
      <c r="U47" s="7"/>
      <c r="V47" s="111"/>
      <c r="W47" s="111"/>
      <c r="X47" s="111"/>
      <c r="Y47" s="111"/>
      <c r="Z47" s="111"/>
      <c r="AA47" s="112"/>
      <c r="AC47" s="6" t="s">
        <v>32</v>
      </c>
      <c r="AD47" s="7"/>
      <c r="AE47" s="111"/>
      <c r="AF47" s="111"/>
      <c r="AG47" s="111"/>
      <c r="AH47" s="111"/>
      <c r="AI47" s="111"/>
      <c r="AJ47" s="112"/>
      <c r="AK47" s="7"/>
      <c r="AL47" s="6" t="s">
        <v>32</v>
      </c>
      <c r="AM47" s="7"/>
      <c r="AN47" s="111"/>
      <c r="AO47" s="111"/>
      <c r="AP47" s="111"/>
      <c r="AQ47" s="111"/>
      <c r="AR47" s="111"/>
      <c r="AS47" s="112"/>
      <c r="AT47" s="7"/>
      <c r="AU47" s="6" t="s">
        <v>32</v>
      </c>
      <c r="AV47" s="7"/>
      <c r="AW47" s="111"/>
      <c r="AX47" s="111"/>
      <c r="AY47" s="111"/>
      <c r="AZ47" s="111"/>
      <c r="BA47" s="111"/>
      <c r="BB47" s="112"/>
      <c r="BD47" s="6" t="s">
        <v>32</v>
      </c>
      <c r="BE47" s="7"/>
      <c r="BF47" s="111"/>
      <c r="BG47" s="111"/>
      <c r="BH47" s="111"/>
      <c r="BI47" s="111"/>
      <c r="BJ47" s="111"/>
      <c r="BK47" s="112"/>
      <c r="BL47" s="7"/>
      <c r="BM47" s="6" t="s">
        <v>32</v>
      </c>
      <c r="BN47" s="7"/>
      <c r="BO47" s="111"/>
      <c r="BP47" s="111"/>
      <c r="BQ47" s="111"/>
      <c r="BR47" s="111"/>
      <c r="BS47" s="111"/>
      <c r="BT47" s="112"/>
      <c r="BU47" s="7"/>
      <c r="BV47" s="6"/>
      <c r="BW47" s="7"/>
      <c r="BX47" s="111"/>
      <c r="BY47" s="111"/>
      <c r="BZ47" s="111"/>
      <c r="CA47" s="111"/>
      <c r="CB47" s="111"/>
      <c r="CC47" s="112"/>
    </row>
    <row r="48" spans="1:81" x14ac:dyDescent="0.25">
      <c r="A48">
        <v>43</v>
      </c>
      <c r="B48" s="6" t="s">
        <v>32</v>
      </c>
      <c r="C48" s="7"/>
      <c r="D48" s="111"/>
      <c r="E48" s="111"/>
      <c r="F48" s="111"/>
      <c r="G48" s="111"/>
      <c r="H48" s="111"/>
      <c r="I48" s="112"/>
      <c r="K48" s="6" t="s">
        <v>32</v>
      </c>
      <c r="L48" s="7"/>
      <c r="M48" s="111"/>
      <c r="N48" s="111"/>
      <c r="O48" s="111"/>
      <c r="P48" s="111"/>
      <c r="Q48" s="111"/>
      <c r="R48" s="112"/>
      <c r="T48" s="6" t="s">
        <v>32</v>
      </c>
      <c r="U48" s="7"/>
      <c r="V48" s="111"/>
      <c r="W48" s="111"/>
      <c r="X48" s="111"/>
      <c r="Y48" s="111"/>
      <c r="Z48" s="111"/>
      <c r="AA48" s="112"/>
      <c r="AC48" s="6" t="s">
        <v>32</v>
      </c>
      <c r="AD48" s="7"/>
      <c r="AE48" s="111"/>
      <c r="AF48" s="111"/>
      <c r="AG48" s="111"/>
      <c r="AH48" s="111"/>
      <c r="AI48" s="111"/>
      <c r="AJ48" s="112"/>
      <c r="AK48" s="7"/>
      <c r="AL48" s="6" t="s">
        <v>32</v>
      </c>
      <c r="AM48" s="7"/>
      <c r="AN48" s="111"/>
      <c r="AO48" s="111"/>
      <c r="AP48" s="111"/>
      <c r="AQ48" s="111"/>
      <c r="AR48" s="111"/>
      <c r="AS48" s="112"/>
      <c r="AT48" s="7"/>
      <c r="AU48" s="6" t="s">
        <v>32</v>
      </c>
      <c r="AV48" s="7"/>
      <c r="AW48" s="111"/>
      <c r="AX48" s="111"/>
      <c r="AY48" s="111"/>
      <c r="AZ48" s="111"/>
      <c r="BA48" s="111"/>
      <c r="BB48" s="112"/>
      <c r="BD48" s="6" t="s">
        <v>32</v>
      </c>
      <c r="BE48" s="7"/>
      <c r="BF48" s="111"/>
      <c r="BG48" s="111"/>
      <c r="BH48" s="111"/>
      <c r="BI48" s="111"/>
      <c r="BJ48" s="111"/>
      <c r="BK48" s="112"/>
      <c r="BL48" s="7"/>
      <c r="BM48" s="6" t="s">
        <v>32</v>
      </c>
      <c r="BN48" s="7"/>
      <c r="BO48" s="111"/>
      <c r="BP48" s="111"/>
      <c r="BQ48" s="111"/>
      <c r="BR48" s="111"/>
      <c r="BS48" s="111"/>
      <c r="BT48" s="112"/>
      <c r="BU48" s="7"/>
      <c r="BV48" s="6"/>
      <c r="BW48" s="7"/>
      <c r="BX48" s="111"/>
      <c r="BY48" s="111"/>
      <c r="BZ48" s="111"/>
      <c r="CA48" s="111"/>
      <c r="CB48" s="111"/>
      <c r="CC48" s="112"/>
    </row>
    <row r="49" spans="1:81" x14ac:dyDescent="0.25">
      <c r="A49">
        <v>44</v>
      </c>
      <c r="B49" s="6" t="s">
        <v>32</v>
      </c>
      <c r="C49" s="7"/>
      <c r="D49" s="111"/>
      <c r="E49" s="111"/>
      <c r="F49" s="111"/>
      <c r="G49" s="111"/>
      <c r="H49" s="111"/>
      <c r="I49" s="112"/>
      <c r="K49" s="6" t="s">
        <v>32</v>
      </c>
      <c r="L49" s="7"/>
      <c r="M49" s="111"/>
      <c r="N49" s="111"/>
      <c r="O49" s="111"/>
      <c r="P49" s="111"/>
      <c r="Q49" s="111"/>
      <c r="R49" s="112"/>
      <c r="T49" s="6" t="s">
        <v>32</v>
      </c>
      <c r="U49" s="7"/>
      <c r="V49" s="111"/>
      <c r="W49" s="111"/>
      <c r="X49" s="111"/>
      <c r="Y49" s="111"/>
      <c r="Z49" s="111"/>
      <c r="AA49" s="112"/>
      <c r="AC49" s="6" t="s">
        <v>32</v>
      </c>
      <c r="AD49" s="7"/>
      <c r="AE49" s="111"/>
      <c r="AF49" s="111"/>
      <c r="AG49" s="111"/>
      <c r="AH49" s="111"/>
      <c r="AI49" s="111"/>
      <c r="AJ49" s="112"/>
      <c r="AK49" s="7"/>
      <c r="AL49" s="6" t="s">
        <v>32</v>
      </c>
      <c r="AM49" s="7"/>
      <c r="AN49" s="111"/>
      <c r="AO49" s="111"/>
      <c r="AP49" s="111"/>
      <c r="AQ49" s="111"/>
      <c r="AR49" s="111"/>
      <c r="AS49" s="112"/>
      <c r="AT49" s="7"/>
      <c r="AU49" s="6" t="s">
        <v>32</v>
      </c>
      <c r="AV49" s="7"/>
      <c r="AW49" s="111"/>
      <c r="AX49" s="111"/>
      <c r="AY49" s="111"/>
      <c r="AZ49" s="111"/>
      <c r="BA49" s="111"/>
      <c r="BB49" s="112"/>
      <c r="BD49" s="6" t="s">
        <v>32</v>
      </c>
      <c r="BE49" s="7"/>
      <c r="BF49" s="111"/>
      <c r="BG49" s="111"/>
      <c r="BH49" s="111"/>
      <c r="BI49" s="111"/>
      <c r="BJ49" s="111"/>
      <c r="BK49" s="112"/>
      <c r="BL49" s="7"/>
      <c r="BM49" s="6" t="s">
        <v>32</v>
      </c>
      <c r="BN49" s="7"/>
      <c r="BO49" s="111"/>
      <c r="BP49" s="111"/>
      <c r="BQ49" s="111"/>
      <c r="BR49" s="111"/>
      <c r="BS49" s="111"/>
      <c r="BT49" s="112"/>
      <c r="BU49" s="7"/>
      <c r="BV49" s="6"/>
      <c r="BW49" s="7"/>
      <c r="BX49" s="111"/>
      <c r="BY49" s="111"/>
      <c r="BZ49" s="111"/>
      <c r="CA49" s="111"/>
      <c r="CB49" s="111"/>
      <c r="CC49" s="112"/>
    </row>
    <row r="50" spans="1:81" x14ac:dyDescent="0.25">
      <c r="A50">
        <v>45</v>
      </c>
      <c r="B50" s="6" t="s">
        <v>32</v>
      </c>
      <c r="C50" s="7"/>
      <c r="D50" s="111"/>
      <c r="E50" s="111"/>
      <c r="F50" s="111"/>
      <c r="G50" s="111"/>
      <c r="H50" s="111"/>
      <c r="I50" s="112"/>
      <c r="K50" s="6" t="s">
        <v>32</v>
      </c>
      <c r="L50" s="7"/>
      <c r="M50" s="111"/>
      <c r="N50" s="111"/>
      <c r="O50" s="111"/>
      <c r="P50" s="111"/>
      <c r="Q50" s="111"/>
      <c r="R50" s="112"/>
      <c r="T50" s="6" t="s">
        <v>32</v>
      </c>
      <c r="U50" s="7"/>
      <c r="V50" s="111"/>
      <c r="W50" s="111"/>
      <c r="X50" s="111"/>
      <c r="Y50" s="111"/>
      <c r="Z50" s="111"/>
      <c r="AA50" s="112"/>
      <c r="AC50" s="6" t="s">
        <v>32</v>
      </c>
      <c r="AD50" s="7"/>
      <c r="AE50" s="111"/>
      <c r="AF50" s="111"/>
      <c r="AG50" s="111"/>
      <c r="AH50" s="111"/>
      <c r="AI50" s="111"/>
      <c r="AJ50" s="112"/>
      <c r="AK50" s="7"/>
      <c r="AL50" s="6" t="s">
        <v>32</v>
      </c>
      <c r="AM50" s="7"/>
      <c r="AN50" s="111"/>
      <c r="AO50" s="111"/>
      <c r="AP50" s="111"/>
      <c r="AQ50" s="111"/>
      <c r="AR50" s="111"/>
      <c r="AS50" s="112"/>
      <c r="AT50" s="7"/>
      <c r="AU50" s="6" t="s">
        <v>32</v>
      </c>
      <c r="AV50" s="7"/>
      <c r="AW50" s="111"/>
      <c r="AX50" s="111"/>
      <c r="AY50" s="111"/>
      <c r="AZ50" s="111"/>
      <c r="BA50" s="111"/>
      <c r="BB50" s="112"/>
      <c r="BD50" s="6" t="s">
        <v>32</v>
      </c>
      <c r="BE50" s="7"/>
      <c r="BF50" s="111"/>
      <c r="BG50" s="111"/>
      <c r="BH50" s="111"/>
      <c r="BI50" s="111"/>
      <c r="BJ50" s="111"/>
      <c r="BK50" s="112"/>
      <c r="BL50" s="7"/>
      <c r="BM50" s="6" t="s">
        <v>32</v>
      </c>
      <c r="BN50" s="7"/>
      <c r="BO50" s="111"/>
      <c r="BP50" s="111"/>
      <c r="BQ50" s="111"/>
      <c r="BR50" s="111"/>
      <c r="BS50" s="111"/>
      <c r="BT50" s="112"/>
      <c r="BU50" s="7"/>
      <c r="BV50" s="6"/>
      <c r="BW50" s="7"/>
      <c r="BX50" s="111"/>
      <c r="BY50" s="111"/>
      <c r="BZ50" s="111"/>
      <c r="CA50" s="111"/>
      <c r="CB50" s="111"/>
      <c r="CC50" s="112"/>
    </row>
    <row r="51" spans="1:81" x14ac:dyDescent="0.25">
      <c r="A51">
        <v>46</v>
      </c>
      <c r="B51" s="19" t="s">
        <v>13</v>
      </c>
      <c r="C51" s="7"/>
      <c r="D51" s="7"/>
      <c r="E51" s="17"/>
      <c r="F51" s="17"/>
      <c r="G51" s="17"/>
      <c r="H51" s="17"/>
      <c r="I51" s="18"/>
      <c r="K51" s="19" t="s">
        <v>13</v>
      </c>
      <c r="L51" s="7"/>
      <c r="M51" s="7"/>
      <c r="N51" s="17"/>
      <c r="O51" s="17"/>
      <c r="P51" s="17"/>
      <c r="Q51" s="17"/>
      <c r="R51" s="18"/>
      <c r="T51" s="19" t="s">
        <v>13</v>
      </c>
      <c r="U51" s="7"/>
      <c r="V51" s="7"/>
      <c r="W51" s="17"/>
      <c r="X51" s="17"/>
      <c r="Y51" s="17"/>
      <c r="Z51" s="17"/>
      <c r="AA51" s="18"/>
      <c r="AC51" s="19" t="s">
        <v>13</v>
      </c>
      <c r="AD51" s="7"/>
      <c r="AE51" s="7"/>
      <c r="AF51" s="17"/>
      <c r="AG51" s="17"/>
      <c r="AH51" s="17"/>
      <c r="AI51" s="17"/>
      <c r="AJ51" s="18"/>
      <c r="AK51" s="17"/>
      <c r="AL51" s="19" t="s">
        <v>13</v>
      </c>
      <c r="AM51" s="7"/>
      <c r="AN51" s="7"/>
      <c r="AO51" s="17"/>
      <c r="AP51" s="17"/>
      <c r="AQ51" s="17"/>
      <c r="AR51" s="17"/>
      <c r="AS51" s="18"/>
      <c r="AT51" s="17"/>
      <c r="AU51" s="19" t="s">
        <v>13</v>
      </c>
      <c r="AV51" s="7"/>
      <c r="AW51" s="7"/>
      <c r="AX51" s="17"/>
      <c r="AY51" s="17"/>
      <c r="AZ51" s="17"/>
      <c r="BA51" s="17"/>
      <c r="BB51" s="18"/>
      <c r="BD51" s="19" t="s">
        <v>13</v>
      </c>
      <c r="BE51" s="7"/>
      <c r="BF51" s="7"/>
      <c r="BG51" s="17"/>
      <c r="BH51" s="17"/>
      <c r="BI51" s="17"/>
      <c r="BJ51" s="17"/>
      <c r="BK51" s="18"/>
      <c r="BL51" s="17"/>
      <c r="BM51" s="19" t="s">
        <v>13</v>
      </c>
      <c r="BN51" s="7"/>
      <c r="BO51" s="7"/>
      <c r="BP51" s="17"/>
      <c r="BQ51" s="17"/>
      <c r="BR51" s="17"/>
      <c r="BS51" s="17"/>
      <c r="BT51" s="18"/>
      <c r="BU51" s="17"/>
      <c r="BV51" s="19"/>
      <c r="BW51" s="7"/>
      <c r="BX51" s="7"/>
      <c r="BY51" s="17"/>
      <c r="BZ51" s="17"/>
      <c r="CA51" s="17"/>
      <c r="CB51" s="17"/>
      <c r="CC51" s="18"/>
    </row>
    <row r="52" spans="1:81" x14ac:dyDescent="0.25">
      <c r="A52">
        <v>47</v>
      </c>
      <c r="B52" s="6" t="s">
        <v>50</v>
      </c>
      <c r="C52" s="7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2">
        <v>0</v>
      </c>
      <c r="K52" s="6" t="s">
        <v>50</v>
      </c>
      <c r="L52" s="7"/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2">
        <v>0</v>
      </c>
      <c r="T52" s="6" t="s">
        <v>50</v>
      </c>
      <c r="U52" s="7"/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2">
        <v>0</v>
      </c>
      <c r="AC52" s="6" t="s">
        <v>50</v>
      </c>
      <c r="AD52" s="7"/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2">
        <v>0</v>
      </c>
      <c r="AK52" s="7"/>
      <c r="AL52" s="6" t="s">
        <v>50</v>
      </c>
      <c r="AM52" s="7"/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2">
        <v>0</v>
      </c>
      <c r="AT52" s="7"/>
      <c r="AU52" s="6" t="s">
        <v>50</v>
      </c>
      <c r="AV52" s="7"/>
      <c r="AW52" s="111">
        <v>0</v>
      </c>
      <c r="AX52" s="111">
        <v>0</v>
      </c>
      <c r="AY52" s="111">
        <v>0</v>
      </c>
      <c r="AZ52" s="111">
        <v>0</v>
      </c>
      <c r="BA52" s="111">
        <v>0</v>
      </c>
      <c r="BB52" s="112">
        <v>0</v>
      </c>
      <c r="BD52" s="6" t="s">
        <v>50</v>
      </c>
      <c r="BE52" s="7"/>
      <c r="BF52" s="111">
        <v>0</v>
      </c>
      <c r="BG52" s="111">
        <v>0</v>
      </c>
      <c r="BH52" s="111">
        <v>0</v>
      </c>
      <c r="BI52" s="111">
        <v>0</v>
      </c>
      <c r="BJ52" s="111">
        <v>0</v>
      </c>
      <c r="BK52" s="112">
        <v>0</v>
      </c>
      <c r="BL52" s="7"/>
      <c r="BM52" s="6" t="s">
        <v>50</v>
      </c>
      <c r="BN52" s="7"/>
      <c r="BO52" s="111">
        <v>0</v>
      </c>
      <c r="BP52" s="111">
        <v>0</v>
      </c>
      <c r="BQ52" s="111">
        <v>0</v>
      </c>
      <c r="BR52" s="111">
        <v>0</v>
      </c>
      <c r="BS52" s="111">
        <v>0</v>
      </c>
      <c r="BT52" s="112">
        <v>0</v>
      </c>
      <c r="BU52" s="7"/>
      <c r="BV52" s="6"/>
      <c r="BW52" s="7"/>
      <c r="BX52" s="111"/>
      <c r="BY52" s="111"/>
      <c r="BZ52" s="111"/>
      <c r="CA52" s="111"/>
      <c r="CB52" s="111"/>
      <c r="CC52" s="112"/>
    </row>
    <row r="53" spans="1:81" x14ac:dyDescent="0.25">
      <c r="A53">
        <v>48</v>
      </c>
      <c r="B53" s="6" t="s">
        <v>35</v>
      </c>
      <c r="C53" s="7"/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2">
        <v>0</v>
      </c>
      <c r="K53" s="6" t="s">
        <v>35</v>
      </c>
      <c r="L53" s="7"/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2">
        <v>0</v>
      </c>
      <c r="T53" s="6" t="s">
        <v>60</v>
      </c>
      <c r="U53" s="7"/>
      <c r="V53" s="111">
        <v>0</v>
      </c>
      <c r="W53" s="111">
        <v>1.026</v>
      </c>
      <c r="X53" s="111">
        <v>2.1545999999999998</v>
      </c>
      <c r="Y53" s="111">
        <v>2.26233</v>
      </c>
      <c r="Z53" s="111">
        <v>2.3754465000000002</v>
      </c>
      <c r="AA53" s="112">
        <v>2.4942188250000004</v>
      </c>
      <c r="AC53" s="6" t="s">
        <v>60</v>
      </c>
      <c r="AD53" s="7"/>
      <c r="AE53" s="111">
        <v>0</v>
      </c>
      <c r="AF53" s="111">
        <v>1.026</v>
      </c>
      <c r="AG53" s="111">
        <v>2.1545999999999998</v>
      </c>
      <c r="AH53" s="111">
        <v>2.26233</v>
      </c>
      <c r="AI53" s="111">
        <v>2.3754465000000002</v>
      </c>
      <c r="AJ53" s="112">
        <v>2.4942188250000004</v>
      </c>
      <c r="AK53" s="7"/>
      <c r="AL53" s="6" t="s">
        <v>35</v>
      </c>
      <c r="AM53" s="7"/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2">
        <v>0</v>
      </c>
      <c r="AT53" s="7"/>
      <c r="AU53" s="6" t="s">
        <v>60</v>
      </c>
      <c r="AV53" s="7"/>
      <c r="AW53" s="111">
        <v>0</v>
      </c>
      <c r="AX53" s="111">
        <v>1.026</v>
      </c>
      <c r="AY53" s="111">
        <v>2.1545999999999998</v>
      </c>
      <c r="AZ53" s="111">
        <v>2.26233</v>
      </c>
      <c r="BA53" s="111">
        <v>2.3754465000000002</v>
      </c>
      <c r="BB53" s="112">
        <v>2.4942188250000004</v>
      </c>
      <c r="BD53" s="6" t="s">
        <v>60</v>
      </c>
      <c r="BE53" s="7"/>
      <c r="BF53" s="111">
        <v>0</v>
      </c>
      <c r="BG53" s="111">
        <v>1.026</v>
      </c>
      <c r="BH53" s="111">
        <v>2.1545999999999998</v>
      </c>
      <c r="BI53" s="111">
        <v>2.26233</v>
      </c>
      <c r="BJ53" s="111">
        <v>2.3754465000000002</v>
      </c>
      <c r="BK53" s="112">
        <v>2.4942188250000004</v>
      </c>
      <c r="BL53" s="7"/>
      <c r="BM53" s="6" t="s">
        <v>60</v>
      </c>
      <c r="BN53" s="7"/>
      <c r="BO53" s="111">
        <v>0</v>
      </c>
      <c r="BP53" s="111">
        <v>1.026</v>
      </c>
      <c r="BQ53" s="111">
        <v>2.1545999999999998</v>
      </c>
      <c r="BR53" s="111">
        <v>2.26233</v>
      </c>
      <c r="BS53" s="111">
        <v>2.3754465000000002</v>
      </c>
      <c r="BT53" s="112">
        <v>2.4942188250000004</v>
      </c>
      <c r="BU53" s="7"/>
      <c r="BV53" s="6"/>
      <c r="BW53" s="7"/>
      <c r="BX53" s="111"/>
      <c r="BY53" s="111"/>
      <c r="BZ53" s="111"/>
      <c r="CA53" s="111"/>
      <c r="CB53" s="111"/>
      <c r="CC53" s="112"/>
    </row>
    <row r="54" spans="1:81" x14ac:dyDescent="0.25">
      <c r="A54">
        <v>49</v>
      </c>
      <c r="B54" s="6" t="s">
        <v>53</v>
      </c>
      <c r="C54" s="7"/>
      <c r="D54" s="111">
        <v>0</v>
      </c>
      <c r="E54" s="111">
        <v>0.45</v>
      </c>
      <c r="F54" s="111">
        <v>0.94500000000000006</v>
      </c>
      <c r="G54" s="111">
        <v>1.4883750000000002</v>
      </c>
      <c r="H54" s="111">
        <v>1.5627937500000002</v>
      </c>
      <c r="I54" s="112">
        <v>1.6409334375000004</v>
      </c>
      <c r="K54" s="6" t="s">
        <v>53</v>
      </c>
      <c r="L54" s="7"/>
      <c r="M54" s="111">
        <v>0</v>
      </c>
      <c r="N54" s="111">
        <v>0.45</v>
      </c>
      <c r="O54" s="111">
        <v>0.94500000000000006</v>
      </c>
      <c r="P54" s="111">
        <v>1.4883750000000002</v>
      </c>
      <c r="Q54" s="111">
        <v>1.5627937500000002</v>
      </c>
      <c r="R54" s="112">
        <v>1.6409334375000004</v>
      </c>
      <c r="T54" s="6" t="s">
        <v>35</v>
      </c>
      <c r="U54" s="7"/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2">
        <v>0</v>
      </c>
      <c r="AC54" s="6" t="s">
        <v>35</v>
      </c>
      <c r="AD54" s="7"/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2">
        <v>0</v>
      </c>
      <c r="AK54" s="7"/>
      <c r="AL54" s="6" t="s">
        <v>61</v>
      </c>
      <c r="AM54" s="7"/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2">
        <v>0</v>
      </c>
      <c r="AT54" s="7"/>
      <c r="AU54" s="6" t="s">
        <v>35</v>
      </c>
      <c r="AV54" s="7"/>
      <c r="AW54" s="111">
        <v>0</v>
      </c>
      <c r="AX54" s="111">
        <v>0</v>
      </c>
      <c r="AY54" s="111">
        <v>0</v>
      </c>
      <c r="AZ54" s="111">
        <v>0</v>
      </c>
      <c r="BA54" s="111">
        <v>0</v>
      </c>
      <c r="BB54" s="112">
        <v>0</v>
      </c>
      <c r="BD54" s="6" t="s">
        <v>35</v>
      </c>
      <c r="BE54" s="7"/>
      <c r="BF54" s="111">
        <v>0</v>
      </c>
      <c r="BG54" s="111">
        <v>0</v>
      </c>
      <c r="BH54" s="111">
        <v>0</v>
      </c>
      <c r="BI54" s="111">
        <v>0</v>
      </c>
      <c r="BJ54" s="111">
        <v>0</v>
      </c>
      <c r="BK54" s="112">
        <v>0</v>
      </c>
      <c r="BL54" s="7"/>
      <c r="BM54" s="6" t="s">
        <v>35</v>
      </c>
      <c r="BN54" s="7"/>
      <c r="BO54" s="111">
        <v>0</v>
      </c>
      <c r="BP54" s="111">
        <v>0</v>
      </c>
      <c r="BQ54" s="111">
        <v>0</v>
      </c>
      <c r="BR54" s="111">
        <v>0</v>
      </c>
      <c r="BS54" s="111">
        <v>0</v>
      </c>
      <c r="BT54" s="112">
        <v>0</v>
      </c>
      <c r="BU54" s="7"/>
      <c r="BV54" s="6"/>
      <c r="BW54" s="7"/>
      <c r="BX54" s="111"/>
      <c r="BY54" s="111"/>
      <c r="BZ54" s="111"/>
      <c r="CA54" s="111"/>
      <c r="CB54" s="111"/>
      <c r="CC54" s="112"/>
    </row>
    <row r="55" spans="1:81" x14ac:dyDescent="0.25">
      <c r="A55">
        <v>50</v>
      </c>
      <c r="B55" s="6" t="s">
        <v>55</v>
      </c>
      <c r="C55" s="7"/>
      <c r="D55" s="111">
        <v>0</v>
      </c>
      <c r="E55" s="111">
        <v>0</v>
      </c>
      <c r="F55" s="111">
        <v>5.4337500000000007</v>
      </c>
      <c r="G55" s="111">
        <v>8.861068125000001</v>
      </c>
      <c r="H55" s="111">
        <v>9.3041215312500007</v>
      </c>
      <c r="I55" s="112">
        <v>9.7693276078125013</v>
      </c>
      <c r="K55" s="6" t="s">
        <v>55</v>
      </c>
      <c r="L55" s="7"/>
      <c r="M55" s="111">
        <v>0</v>
      </c>
      <c r="N55" s="111">
        <v>0</v>
      </c>
      <c r="O55" s="111">
        <v>5.4337500000000007</v>
      </c>
      <c r="P55" s="111">
        <v>8.861068125000001</v>
      </c>
      <c r="Q55" s="111">
        <v>9.3041215312500007</v>
      </c>
      <c r="R55" s="112">
        <v>9.7693276078125013</v>
      </c>
      <c r="T55" s="6" t="s">
        <v>62</v>
      </c>
      <c r="U55" s="7"/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2">
        <v>0</v>
      </c>
      <c r="AC55" s="6" t="s">
        <v>62</v>
      </c>
      <c r="AD55" s="7"/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2">
        <v>0</v>
      </c>
      <c r="AK55" s="7"/>
      <c r="AL55" s="6" t="s">
        <v>53</v>
      </c>
      <c r="AM55" s="7"/>
      <c r="AN55" s="111">
        <v>0</v>
      </c>
      <c r="AO55" s="111">
        <v>0.59999999999999987</v>
      </c>
      <c r="AP55" s="111">
        <v>1.2599999999999998</v>
      </c>
      <c r="AQ55" s="111">
        <v>1.9844999999999997</v>
      </c>
      <c r="AR55" s="111">
        <v>2.0837249999999998</v>
      </c>
      <c r="AS55" s="112">
        <v>2.18791125</v>
      </c>
      <c r="AT55" s="7"/>
      <c r="AU55" s="6" t="s">
        <v>53</v>
      </c>
      <c r="AV55" s="7"/>
      <c r="AW55" s="111">
        <v>0</v>
      </c>
      <c r="AX55" s="111">
        <v>0.59999999999999987</v>
      </c>
      <c r="AY55" s="111">
        <v>1.2599999999999998</v>
      </c>
      <c r="AZ55" s="111">
        <v>1.9844999999999997</v>
      </c>
      <c r="BA55" s="111">
        <v>2.0837249999999998</v>
      </c>
      <c r="BB55" s="112">
        <v>2.18791125</v>
      </c>
      <c r="BD55" s="6" t="s">
        <v>61</v>
      </c>
      <c r="BE55" s="7"/>
      <c r="BF55" s="111">
        <v>0</v>
      </c>
      <c r="BG55" s="111">
        <v>0</v>
      </c>
      <c r="BH55" s="111">
        <v>0</v>
      </c>
      <c r="BI55" s="111">
        <v>0</v>
      </c>
      <c r="BJ55" s="111">
        <v>0</v>
      </c>
      <c r="BK55" s="112">
        <v>0</v>
      </c>
      <c r="BL55" s="7"/>
      <c r="BM55" s="6" t="s">
        <v>61</v>
      </c>
      <c r="BN55" s="7"/>
      <c r="BO55" s="111">
        <v>0</v>
      </c>
      <c r="BP55" s="111">
        <v>0</v>
      </c>
      <c r="BQ55" s="111">
        <v>0</v>
      </c>
      <c r="BR55" s="111">
        <v>0</v>
      </c>
      <c r="BS55" s="111">
        <v>0</v>
      </c>
      <c r="BT55" s="112">
        <v>0</v>
      </c>
      <c r="BU55" s="7"/>
      <c r="BV55" s="6"/>
      <c r="BW55" s="7"/>
      <c r="BX55" s="111"/>
      <c r="BY55" s="111"/>
      <c r="BZ55" s="111"/>
      <c r="CA55" s="111"/>
      <c r="CB55" s="111"/>
      <c r="CC55" s="112"/>
    </row>
    <row r="56" spans="1:81" x14ac:dyDescent="0.25">
      <c r="A56">
        <v>51</v>
      </c>
      <c r="B56" s="6" t="s">
        <v>56</v>
      </c>
      <c r="C56" s="7"/>
      <c r="D56" s="111">
        <v>0</v>
      </c>
      <c r="E56" s="111">
        <v>0</v>
      </c>
      <c r="F56" s="111">
        <v>8.4787500000000016</v>
      </c>
      <c r="G56" s="111">
        <v>8.9026875000000008</v>
      </c>
      <c r="H56" s="111">
        <v>9.3478218750000028</v>
      </c>
      <c r="I56" s="112">
        <v>9.8152129687500036</v>
      </c>
      <c r="K56" s="6" t="s">
        <v>56</v>
      </c>
      <c r="L56" s="7"/>
      <c r="M56" s="111">
        <v>0</v>
      </c>
      <c r="N56" s="111">
        <v>0</v>
      </c>
      <c r="O56" s="111">
        <v>16.852500000000003</v>
      </c>
      <c r="P56" s="111">
        <v>17.695125000000001</v>
      </c>
      <c r="Q56" s="111">
        <v>18.579881250000003</v>
      </c>
      <c r="R56" s="112">
        <v>19.508875312500006</v>
      </c>
      <c r="T56" s="6" t="s">
        <v>53</v>
      </c>
      <c r="U56" s="7"/>
      <c r="V56" s="111">
        <v>0</v>
      </c>
      <c r="W56" s="111">
        <v>0.45</v>
      </c>
      <c r="X56" s="111">
        <v>0.94500000000000006</v>
      </c>
      <c r="Y56" s="111">
        <v>1.4883750000000002</v>
      </c>
      <c r="Z56" s="111">
        <v>1.5627937500000002</v>
      </c>
      <c r="AA56" s="112">
        <v>1.6409334375000004</v>
      </c>
      <c r="AC56" s="6" t="s">
        <v>53</v>
      </c>
      <c r="AD56" s="7"/>
      <c r="AE56" s="111">
        <v>0</v>
      </c>
      <c r="AF56" s="111">
        <v>0.45</v>
      </c>
      <c r="AG56" s="111">
        <v>0.94500000000000006</v>
      </c>
      <c r="AH56" s="111">
        <v>1.4883750000000002</v>
      </c>
      <c r="AI56" s="111">
        <v>1.5627937500000002</v>
      </c>
      <c r="AJ56" s="112">
        <v>1.6409334375000004</v>
      </c>
      <c r="AK56" s="7"/>
      <c r="AL56" s="6" t="s">
        <v>55</v>
      </c>
      <c r="AM56" s="7"/>
      <c r="AN56" s="111">
        <v>0</v>
      </c>
      <c r="AO56" s="111">
        <v>0</v>
      </c>
      <c r="AP56" s="111">
        <v>5.4337500000000007</v>
      </c>
      <c r="AQ56" s="111">
        <v>8.861068125000001</v>
      </c>
      <c r="AR56" s="111">
        <v>9.3041215312500007</v>
      </c>
      <c r="AS56" s="112">
        <v>9.7693276078125013</v>
      </c>
      <c r="AT56" s="7"/>
      <c r="AU56" s="6" t="s">
        <v>55</v>
      </c>
      <c r="AV56" s="7"/>
      <c r="AW56" s="111">
        <v>0</v>
      </c>
      <c r="AX56" s="111">
        <v>0</v>
      </c>
      <c r="AY56" s="111">
        <v>5.4337500000000007</v>
      </c>
      <c r="AZ56" s="111">
        <v>8.861068125000001</v>
      </c>
      <c r="BA56" s="111">
        <v>9.3041215312500007</v>
      </c>
      <c r="BB56" s="112">
        <v>9.7693276078125013</v>
      </c>
      <c r="BD56" s="6" t="s">
        <v>62</v>
      </c>
      <c r="BE56" s="7"/>
      <c r="BF56" s="111">
        <v>0</v>
      </c>
      <c r="BG56" s="111">
        <v>0</v>
      </c>
      <c r="BH56" s="111">
        <v>0</v>
      </c>
      <c r="BI56" s="111">
        <v>0</v>
      </c>
      <c r="BJ56" s="111">
        <v>0</v>
      </c>
      <c r="BK56" s="112">
        <v>0</v>
      </c>
      <c r="BL56" s="7"/>
      <c r="BM56" s="6" t="s">
        <v>62</v>
      </c>
      <c r="BN56" s="7"/>
      <c r="BO56" s="111">
        <v>0</v>
      </c>
      <c r="BP56" s="111">
        <v>0</v>
      </c>
      <c r="BQ56" s="111">
        <v>0</v>
      </c>
      <c r="BR56" s="111">
        <v>0</v>
      </c>
      <c r="BS56" s="111">
        <v>0</v>
      </c>
      <c r="BT56" s="112">
        <v>0</v>
      </c>
      <c r="BU56" s="7"/>
      <c r="BV56" s="6"/>
      <c r="BW56" s="7"/>
      <c r="BX56" s="111"/>
      <c r="BY56" s="111"/>
      <c r="BZ56" s="111"/>
      <c r="CA56" s="111"/>
      <c r="CB56" s="111"/>
      <c r="CC56" s="112"/>
    </row>
    <row r="57" spans="1:81" x14ac:dyDescent="0.25">
      <c r="A57">
        <v>52</v>
      </c>
      <c r="B57" s="6" t="s">
        <v>32</v>
      </c>
      <c r="C57" s="7"/>
      <c r="D57" s="111"/>
      <c r="E57" s="111"/>
      <c r="F57" s="111"/>
      <c r="G57" s="111"/>
      <c r="H57" s="111"/>
      <c r="I57" s="112"/>
      <c r="K57" s="6" t="s">
        <v>32</v>
      </c>
      <c r="L57" s="7"/>
      <c r="M57" s="111"/>
      <c r="N57" s="111"/>
      <c r="O57" s="111"/>
      <c r="P57" s="111"/>
      <c r="Q57" s="111"/>
      <c r="R57" s="112"/>
      <c r="T57" s="6" t="s">
        <v>55</v>
      </c>
      <c r="U57" s="7"/>
      <c r="V57" s="111">
        <v>0</v>
      </c>
      <c r="W57" s="111">
        <v>0</v>
      </c>
      <c r="X57" s="111">
        <v>5.4337500000000007</v>
      </c>
      <c r="Y57" s="111">
        <v>8.861068125000001</v>
      </c>
      <c r="Z57" s="111">
        <v>9.3041215312500007</v>
      </c>
      <c r="AA57" s="112">
        <v>9.7693276078125013</v>
      </c>
      <c r="AC57" s="6" t="s">
        <v>55</v>
      </c>
      <c r="AD57" s="7"/>
      <c r="AE57" s="111">
        <v>0</v>
      </c>
      <c r="AF57" s="111">
        <v>0</v>
      </c>
      <c r="AG57" s="111">
        <v>5.4337500000000007</v>
      </c>
      <c r="AH57" s="111">
        <v>8.861068125000001</v>
      </c>
      <c r="AI57" s="111">
        <v>9.3041215312500007</v>
      </c>
      <c r="AJ57" s="112">
        <v>9.7693276078125013</v>
      </c>
      <c r="AK57" s="7"/>
      <c r="AL57" s="6" t="s">
        <v>56</v>
      </c>
      <c r="AM57" s="7"/>
      <c r="AN57" s="111">
        <v>0</v>
      </c>
      <c r="AO57" s="111">
        <v>0</v>
      </c>
      <c r="AP57" s="111">
        <v>1.3440000000000001</v>
      </c>
      <c r="AQ57" s="111">
        <v>1.4112</v>
      </c>
      <c r="AR57" s="111">
        <v>1.4817600000000002</v>
      </c>
      <c r="AS57" s="112">
        <v>1.5558480000000003</v>
      </c>
      <c r="AT57" s="7"/>
      <c r="AU57" s="6" t="s">
        <v>56</v>
      </c>
      <c r="AV57" s="7"/>
      <c r="AW57" s="111">
        <v>0</v>
      </c>
      <c r="AX57" s="111">
        <v>0</v>
      </c>
      <c r="AY57" s="111">
        <v>16.852500000000003</v>
      </c>
      <c r="AZ57" s="111">
        <v>17.695125000000001</v>
      </c>
      <c r="BA57" s="111">
        <v>18.579881250000003</v>
      </c>
      <c r="BB57" s="112">
        <v>19.508875312500006</v>
      </c>
      <c r="BD57" s="6" t="s">
        <v>53</v>
      </c>
      <c r="BE57" s="7"/>
      <c r="BF57" s="111">
        <v>0</v>
      </c>
      <c r="BG57" s="111">
        <v>0.59999999999999987</v>
      </c>
      <c r="BH57" s="111">
        <v>1.2599999999999998</v>
      </c>
      <c r="BI57" s="111">
        <v>1.9844999999999997</v>
      </c>
      <c r="BJ57" s="111">
        <v>2.0837249999999998</v>
      </c>
      <c r="BK57" s="112">
        <v>2.18791125</v>
      </c>
      <c r="BL57" s="7"/>
      <c r="BM57" s="6" t="s">
        <v>53</v>
      </c>
      <c r="BN57" s="7"/>
      <c r="BO57" s="111">
        <v>0</v>
      </c>
      <c r="BP57" s="111">
        <v>0.59999999999999987</v>
      </c>
      <c r="BQ57" s="111">
        <v>1.2599999999999998</v>
      </c>
      <c r="BR57" s="111">
        <v>1.9844999999999997</v>
      </c>
      <c r="BS57" s="111">
        <v>2.0837249999999998</v>
      </c>
      <c r="BT57" s="112">
        <v>2.18791125</v>
      </c>
      <c r="BU57" s="7"/>
      <c r="BV57" s="6"/>
      <c r="BW57" s="7"/>
      <c r="BX57" s="111"/>
      <c r="BY57" s="111"/>
      <c r="BZ57" s="111"/>
      <c r="CA57" s="111"/>
      <c r="CB57" s="111"/>
      <c r="CC57" s="112"/>
    </row>
    <row r="58" spans="1:81" x14ac:dyDescent="0.25">
      <c r="A58">
        <v>53</v>
      </c>
      <c r="B58" s="6" t="s">
        <v>32</v>
      </c>
      <c r="C58" s="7"/>
      <c r="D58" s="111"/>
      <c r="E58" s="111"/>
      <c r="F58" s="111"/>
      <c r="G58" s="111"/>
      <c r="H58" s="111"/>
      <c r="I58" s="112"/>
      <c r="K58" s="6" t="s">
        <v>32</v>
      </c>
      <c r="L58" s="7"/>
      <c r="M58" s="111"/>
      <c r="N58" s="111"/>
      <c r="O58" s="111"/>
      <c r="P58" s="111"/>
      <c r="Q58" s="111"/>
      <c r="R58" s="112"/>
      <c r="T58" s="6" t="s">
        <v>56</v>
      </c>
      <c r="U58" s="7"/>
      <c r="V58" s="111">
        <v>0</v>
      </c>
      <c r="W58" s="111">
        <v>0</v>
      </c>
      <c r="X58" s="111">
        <v>8.4787500000000016</v>
      </c>
      <c r="Y58" s="111">
        <v>8.9026875000000008</v>
      </c>
      <c r="Z58" s="111">
        <v>9.3478218750000028</v>
      </c>
      <c r="AA58" s="112">
        <v>9.8152129687500036</v>
      </c>
      <c r="AC58" s="6" t="s">
        <v>56</v>
      </c>
      <c r="AD58" s="7"/>
      <c r="AE58" s="111">
        <v>0</v>
      </c>
      <c r="AF58" s="111">
        <v>0</v>
      </c>
      <c r="AG58" s="111">
        <v>16.852500000000003</v>
      </c>
      <c r="AH58" s="111">
        <v>17.695125000000001</v>
      </c>
      <c r="AI58" s="111">
        <v>18.579881250000003</v>
      </c>
      <c r="AJ58" s="112">
        <v>19.508875312500006</v>
      </c>
      <c r="AK58" s="7"/>
      <c r="AL58" s="6" t="s">
        <v>32</v>
      </c>
      <c r="AM58" s="7"/>
      <c r="AN58" s="111"/>
      <c r="AO58" s="111"/>
      <c r="AP58" s="111"/>
      <c r="AQ58" s="111"/>
      <c r="AR58" s="111"/>
      <c r="AS58" s="112"/>
      <c r="AT58" s="7"/>
      <c r="AU58" s="6" t="s">
        <v>32</v>
      </c>
      <c r="AV58" s="7"/>
      <c r="AW58" s="111"/>
      <c r="AX58" s="111"/>
      <c r="AY58" s="111"/>
      <c r="AZ58" s="111"/>
      <c r="BA58" s="111"/>
      <c r="BB58" s="112"/>
      <c r="BD58" s="6" t="s">
        <v>55</v>
      </c>
      <c r="BE58" s="7"/>
      <c r="BF58" s="111">
        <v>0</v>
      </c>
      <c r="BG58" s="111">
        <v>0</v>
      </c>
      <c r="BH58" s="111">
        <v>5.4337500000000007</v>
      </c>
      <c r="BI58" s="111">
        <v>8.861068125000001</v>
      </c>
      <c r="BJ58" s="111">
        <v>9.3041215312500007</v>
      </c>
      <c r="BK58" s="112">
        <v>9.7693276078125013</v>
      </c>
      <c r="BL58" s="7"/>
      <c r="BM58" s="6" t="s">
        <v>55</v>
      </c>
      <c r="BN58" s="7"/>
      <c r="BO58" s="111">
        <v>0</v>
      </c>
      <c r="BP58" s="111">
        <v>0</v>
      </c>
      <c r="BQ58" s="111">
        <v>5.4337500000000007</v>
      </c>
      <c r="BR58" s="111">
        <v>8.861068125000001</v>
      </c>
      <c r="BS58" s="111">
        <v>9.3041215312500007</v>
      </c>
      <c r="BT58" s="112">
        <v>9.7693276078125013</v>
      </c>
      <c r="BU58" s="7"/>
      <c r="BV58" s="6"/>
      <c r="BW58" s="7"/>
      <c r="BX58" s="111"/>
      <c r="BY58" s="111"/>
      <c r="BZ58" s="111"/>
      <c r="CA58" s="111"/>
      <c r="CB58" s="111"/>
      <c r="CC58" s="112"/>
    </row>
    <row r="59" spans="1:81" x14ac:dyDescent="0.25">
      <c r="A59">
        <v>54</v>
      </c>
      <c r="B59" s="6" t="s">
        <v>32</v>
      </c>
      <c r="C59" s="7"/>
      <c r="D59" s="111"/>
      <c r="E59" s="111"/>
      <c r="F59" s="111"/>
      <c r="G59" s="111"/>
      <c r="H59" s="111"/>
      <c r="I59" s="112"/>
      <c r="K59" s="6" t="s">
        <v>32</v>
      </c>
      <c r="L59" s="7"/>
      <c r="M59" s="111"/>
      <c r="N59" s="111"/>
      <c r="O59" s="111"/>
      <c r="P59" s="111"/>
      <c r="Q59" s="111"/>
      <c r="R59" s="112"/>
      <c r="T59" s="6" t="s">
        <v>32</v>
      </c>
      <c r="U59" s="7"/>
      <c r="V59" s="111"/>
      <c r="W59" s="111"/>
      <c r="X59" s="111"/>
      <c r="Y59" s="111"/>
      <c r="Z59" s="111"/>
      <c r="AA59" s="112"/>
      <c r="AC59" s="6" t="s">
        <v>32</v>
      </c>
      <c r="AD59" s="7"/>
      <c r="AE59" s="111"/>
      <c r="AF59" s="111"/>
      <c r="AG59" s="111"/>
      <c r="AH59" s="111"/>
      <c r="AI59" s="111"/>
      <c r="AJ59" s="112"/>
      <c r="AK59" s="7"/>
      <c r="AL59" s="6" t="s">
        <v>32</v>
      </c>
      <c r="AM59" s="7"/>
      <c r="AN59" s="111"/>
      <c r="AO59" s="111"/>
      <c r="AP59" s="111"/>
      <c r="AQ59" s="111"/>
      <c r="AR59" s="111"/>
      <c r="AS59" s="112"/>
      <c r="AT59" s="7"/>
      <c r="AU59" s="6" t="s">
        <v>32</v>
      </c>
      <c r="AV59" s="7"/>
      <c r="AW59" s="111"/>
      <c r="AX59" s="111"/>
      <c r="AY59" s="111"/>
      <c r="AZ59" s="111"/>
      <c r="BA59" s="111"/>
      <c r="BB59" s="112"/>
      <c r="BD59" s="6" t="s">
        <v>56</v>
      </c>
      <c r="BE59" s="7"/>
      <c r="BF59" s="111">
        <v>0</v>
      </c>
      <c r="BG59" s="111">
        <v>0</v>
      </c>
      <c r="BH59" s="111">
        <v>20.160000000000004</v>
      </c>
      <c r="BI59" s="111">
        <v>21.168000000000003</v>
      </c>
      <c r="BJ59" s="111">
        <v>22.226400000000005</v>
      </c>
      <c r="BK59" s="112">
        <v>23.337720000000008</v>
      </c>
      <c r="BL59" s="7"/>
      <c r="BM59" s="6" t="s">
        <v>56</v>
      </c>
      <c r="BN59" s="7"/>
      <c r="BO59" s="111">
        <v>0</v>
      </c>
      <c r="BP59" s="111">
        <v>0</v>
      </c>
      <c r="BQ59" s="111">
        <v>0</v>
      </c>
      <c r="BR59" s="111">
        <v>0</v>
      </c>
      <c r="BS59" s="111">
        <v>0</v>
      </c>
      <c r="BT59" s="112">
        <v>0</v>
      </c>
      <c r="BU59" s="7"/>
      <c r="BV59" s="6"/>
      <c r="BW59" s="7"/>
      <c r="BX59" s="111"/>
      <c r="BY59" s="111"/>
      <c r="BZ59" s="111"/>
      <c r="CA59" s="111"/>
      <c r="CB59" s="111"/>
      <c r="CC59" s="112"/>
    </row>
    <row r="60" spans="1:81" x14ac:dyDescent="0.25">
      <c r="A60">
        <v>55</v>
      </c>
      <c r="B60" s="6" t="s">
        <v>32</v>
      </c>
      <c r="C60" s="7"/>
      <c r="D60" s="111"/>
      <c r="E60" s="111"/>
      <c r="F60" s="111"/>
      <c r="G60" s="111"/>
      <c r="H60" s="111"/>
      <c r="I60" s="112"/>
      <c r="K60" s="6" t="s">
        <v>32</v>
      </c>
      <c r="L60" s="7"/>
      <c r="M60" s="111"/>
      <c r="N60" s="111"/>
      <c r="O60" s="111"/>
      <c r="P60" s="111"/>
      <c r="Q60" s="111"/>
      <c r="R60" s="112"/>
      <c r="T60" s="6" t="s">
        <v>32</v>
      </c>
      <c r="U60" s="7"/>
      <c r="V60" s="111"/>
      <c r="W60" s="111"/>
      <c r="X60" s="111"/>
      <c r="Y60" s="111"/>
      <c r="Z60" s="111"/>
      <c r="AA60" s="112"/>
      <c r="AC60" s="6" t="s">
        <v>32</v>
      </c>
      <c r="AD60" s="7"/>
      <c r="AE60" s="111"/>
      <c r="AF60" s="111"/>
      <c r="AG60" s="111"/>
      <c r="AH60" s="111"/>
      <c r="AI60" s="111"/>
      <c r="AJ60" s="112"/>
      <c r="AK60" s="7"/>
      <c r="AL60" s="6" t="s">
        <v>32</v>
      </c>
      <c r="AM60" s="7"/>
      <c r="AN60" s="111"/>
      <c r="AO60" s="111"/>
      <c r="AP60" s="111"/>
      <c r="AQ60" s="111"/>
      <c r="AR60" s="111"/>
      <c r="AS60" s="112"/>
      <c r="AT60" s="7"/>
      <c r="AU60" s="6" t="s">
        <v>32</v>
      </c>
      <c r="AV60" s="7"/>
      <c r="AW60" s="111"/>
      <c r="AX60" s="111"/>
      <c r="AY60" s="111"/>
      <c r="AZ60" s="111"/>
      <c r="BA60" s="111"/>
      <c r="BB60" s="112"/>
      <c r="BD60" s="6" t="s">
        <v>32</v>
      </c>
      <c r="BE60" s="7"/>
      <c r="BF60" s="111"/>
      <c r="BG60" s="111"/>
      <c r="BH60" s="111"/>
      <c r="BI60" s="111"/>
      <c r="BJ60" s="111"/>
      <c r="BK60" s="112"/>
      <c r="BL60" s="7"/>
      <c r="BM60" s="6" t="s">
        <v>32</v>
      </c>
      <c r="BN60" s="7"/>
      <c r="BO60" s="111"/>
      <c r="BP60" s="111"/>
      <c r="BQ60" s="111"/>
      <c r="BR60" s="111"/>
      <c r="BS60" s="111"/>
      <c r="BT60" s="112"/>
      <c r="BU60" s="7"/>
      <c r="BV60" s="6"/>
      <c r="BW60" s="7"/>
      <c r="BX60" s="111"/>
      <c r="BY60" s="111"/>
      <c r="BZ60" s="111"/>
      <c r="CA60" s="111"/>
      <c r="CB60" s="111"/>
      <c r="CC60" s="112"/>
    </row>
    <row r="61" spans="1:81" x14ac:dyDescent="0.25">
      <c r="A61">
        <v>56</v>
      </c>
      <c r="B61" s="6" t="s">
        <v>32</v>
      </c>
      <c r="C61" s="7"/>
      <c r="D61" s="111"/>
      <c r="E61" s="111"/>
      <c r="F61" s="111"/>
      <c r="G61" s="111"/>
      <c r="H61" s="111"/>
      <c r="I61" s="112"/>
      <c r="K61" s="6" t="s">
        <v>32</v>
      </c>
      <c r="L61" s="7"/>
      <c r="M61" s="111"/>
      <c r="N61" s="111"/>
      <c r="O61" s="111"/>
      <c r="P61" s="111"/>
      <c r="Q61" s="111"/>
      <c r="R61" s="112"/>
      <c r="T61" s="6" t="s">
        <v>32</v>
      </c>
      <c r="U61" s="7"/>
      <c r="V61" s="111"/>
      <c r="W61" s="111"/>
      <c r="X61" s="111"/>
      <c r="Y61" s="111"/>
      <c r="Z61" s="111"/>
      <c r="AA61" s="112"/>
      <c r="AC61" s="6" t="s">
        <v>32</v>
      </c>
      <c r="AD61" s="7"/>
      <c r="AE61" s="111"/>
      <c r="AF61" s="111"/>
      <c r="AG61" s="111"/>
      <c r="AH61" s="111"/>
      <c r="AI61" s="111"/>
      <c r="AJ61" s="139"/>
      <c r="AK61" s="7"/>
      <c r="AL61" s="6" t="s">
        <v>32</v>
      </c>
      <c r="AM61" s="7"/>
      <c r="AN61" s="111"/>
      <c r="AO61" s="111"/>
      <c r="AP61" s="111"/>
      <c r="AQ61" s="111"/>
      <c r="AR61" s="111"/>
      <c r="AS61" s="112"/>
      <c r="AT61" s="7"/>
      <c r="AU61" s="6" t="s">
        <v>32</v>
      </c>
      <c r="AV61" s="7"/>
      <c r="AW61" s="111"/>
      <c r="AX61" s="111"/>
      <c r="AY61" s="111"/>
      <c r="AZ61" s="111"/>
      <c r="BA61" s="111"/>
      <c r="BB61" s="112"/>
      <c r="BD61" s="6" t="s">
        <v>32</v>
      </c>
      <c r="BE61" s="7"/>
      <c r="BF61" s="111"/>
      <c r="BG61" s="111"/>
      <c r="BH61" s="111"/>
      <c r="BI61" s="111"/>
      <c r="BJ61" s="111"/>
      <c r="BK61" s="112"/>
      <c r="BL61" s="7"/>
      <c r="BM61" s="6" t="s">
        <v>32</v>
      </c>
      <c r="BN61" s="7"/>
      <c r="BO61" s="111"/>
      <c r="BP61" s="111"/>
      <c r="BQ61" s="111"/>
      <c r="BR61" s="111"/>
      <c r="BS61" s="111"/>
      <c r="BT61" s="112"/>
      <c r="BU61" s="7"/>
      <c r="BV61" s="6"/>
      <c r="BW61" s="7"/>
      <c r="BX61" s="111"/>
      <c r="BY61" s="111"/>
      <c r="BZ61" s="111"/>
      <c r="CA61" s="111"/>
      <c r="CB61" s="111"/>
      <c r="CC61" s="112"/>
    </row>
    <row r="62" spans="1:81" x14ac:dyDescent="0.25">
      <c r="A62">
        <v>57</v>
      </c>
      <c r="B62" s="6" t="s">
        <v>32</v>
      </c>
      <c r="C62" s="7"/>
      <c r="D62" s="111"/>
      <c r="E62" s="111"/>
      <c r="F62" s="111"/>
      <c r="G62" s="111"/>
      <c r="H62" s="111"/>
      <c r="I62" s="112"/>
      <c r="K62" s="6" t="s">
        <v>32</v>
      </c>
      <c r="L62" s="7"/>
      <c r="M62" s="111"/>
      <c r="N62" s="111"/>
      <c r="O62" s="111"/>
      <c r="P62" s="111"/>
      <c r="Q62" s="111"/>
      <c r="R62" s="112"/>
      <c r="T62" s="6" t="s">
        <v>32</v>
      </c>
      <c r="U62" s="7"/>
      <c r="V62" s="111"/>
      <c r="W62" s="111"/>
      <c r="X62" s="111"/>
      <c r="Y62" s="111"/>
      <c r="Z62" s="111"/>
      <c r="AA62" s="112"/>
      <c r="AC62" s="6" t="s">
        <v>32</v>
      </c>
      <c r="AD62" s="7"/>
      <c r="AE62" s="111"/>
      <c r="AF62" s="111"/>
      <c r="AG62" s="111"/>
      <c r="AH62" s="111"/>
      <c r="AI62" s="111"/>
      <c r="AJ62" s="112"/>
      <c r="AK62" s="7"/>
      <c r="AL62" s="6" t="s">
        <v>32</v>
      </c>
      <c r="AM62" s="7"/>
      <c r="AN62" s="111"/>
      <c r="AO62" s="111"/>
      <c r="AP62" s="111"/>
      <c r="AQ62" s="111"/>
      <c r="AR62" s="111"/>
      <c r="AS62" s="112"/>
      <c r="AT62" s="7"/>
      <c r="AU62" s="6" t="s">
        <v>32</v>
      </c>
      <c r="AV62" s="7"/>
      <c r="AW62" s="111"/>
      <c r="AX62" s="111"/>
      <c r="AY62" s="111"/>
      <c r="AZ62" s="111"/>
      <c r="BA62" s="111"/>
      <c r="BB62" s="112"/>
      <c r="BD62" s="6" t="s">
        <v>32</v>
      </c>
      <c r="BE62" s="7"/>
      <c r="BF62" s="111"/>
      <c r="BG62" s="111"/>
      <c r="BH62" s="111"/>
      <c r="BI62" s="111"/>
      <c r="BJ62" s="111"/>
      <c r="BK62" s="112"/>
      <c r="BL62" s="7"/>
      <c r="BM62" s="6" t="s">
        <v>32</v>
      </c>
      <c r="BN62" s="7"/>
      <c r="BO62" s="111"/>
      <c r="BP62" s="111"/>
      <c r="BQ62" s="111"/>
      <c r="BR62" s="111"/>
      <c r="BS62" s="111"/>
      <c r="BT62" s="112"/>
      <c r="BU62" s="7"/>
      <c r="BV62" s="6"/>
      <c r="BW62" s="7"/>
      <c r="BX62" s="111"/>
      <c r="BY62" s="111"/>
      <c r="BZ62" s="111"/>
      <c r="CA62" s="111"/>
      <c r="CB62" s="111"/>
      <c r="CC62" s="112"/>
    </row>
    <row r="63" spans="1:81" x14ac:dyDescent="0.25">
      <c r="A63">
        <v>58</v>
      </c>
      <c r="B63" s="6" t="s">
        <v>32</v>
      </c>
      <c r="C63" s="7"/>
      <c r="D63" s="111"/>
      <c r="E63" s="111"/>
      <c r="F63" s="111"/>
      <c r="G63" s="111"/>
      <c r="H63" s="111"/>
      <c r="I63" s="112"/>
      <c r="K63" s="6" t="s">
        <v>32</v>
      </c>
      <c r="L63" s="7"/>
      <c r="M63" s="111"/>
      <c r="N63" s="111"/>
      <c r="O63" s="111"/>
      <c r="P63" s="111"/>
      <c r="Q63" s="111"/>
      <c r="R63" s="112"/>
      <c r="T63" s="6" t="s">
        <v>32</v>
      </c>
      <c r="U63" s="7"/>
      <c r="V63" s="111"/>
      <c r="W63" s="111"/>
      <c r="X63" s="111"/>
      <c r="Y63" s="111"/>
      <c r="Z63" s="111"/>
      <c r="AA63" s="112"/>
      <c r="AC63" s="6" t="s">
        <v>32</v>
      </c>
      <c r="AD63" s="7"/>
      <c r="AE63" s="111"/>
      <c r="AF63" s="111"/>
      <c r="AG63" s="111"/>
      <c r="AH63" s="111"/>
      <c r="AI63" s="111"/>
      <c r="AJ63" s="112"/>
      <c r="AK63" s="7"/>
      <c r="AL63" s="6" t="s">
        <v>32</v>
      </c>
      <c r="AM63" s="7"/>
      <c r="AN63" s="111"/>
      <c r="AO63" s="111"/>
      <c r="AP63" s="111"/>
      <c r="AQ63" s="111"/>
      <c r="AR63" s="111"/>
      <c r="AS63" s="112"/>
      <c r="AT63" s="7"/>
      <c r="AU63" s="6" t="s">
        <v>32</v>
      </c>
      <c r="AV63" s="7"/>
      <c r="AW63" s="111"/>
      <c r="AX63" s="111"/>
      <c r="AY63" s="111"/>
      <c r="AZ63" s="111"/>
      <c r="BA63" s="111"/>
      <c r="BB63" s="112"/>
      <c r="BD63" s="6" t="s">
        <v>32</v>
      </c>
      <c r="BE63" s="7"/>
      <c r="BF63" s="111"/>
      <c r="BG63" s="111"/>
      <c r="BH63" s="111"/>
      <c r="BI63" s="111"/>
      <c r="BJ63" s="111"/>
      <c r="BK63" s="112"/>
      <c r="BL63" s="7"/>
      <c r="BM63" s="6" t="s">
        <v>32</v>
      </c>
      <c r="BN63" s="7"/>
      <c r="BO63" s="111"/>
      <c r="BP63" s="111"/>
      <c r="BQ63" s="111"/>
      <c r="BR63" s="111"/>
      <c r="BS63" s="111"/>
      <c r="BT63" s="112"/>
      <c r="BU63" s="7"/>
      <c r="BV63" s="6"/>
      <c r="BW63" s="7"/>
      <c r="BX63" s="111"/>
      <c r="BY63" s="111"/>
      <c r="BZ63" s="111"/>
      <c r="CA63" s="111"/>
      <c r="CB63" s="111"/>
      <c r="CC63" s="112"/>
    </row>
    <row r="64" spans="1:81" x14ac:dyDescent="0.25">
      <c r="A64">
        <v>59</v>
      </c>
      <c r="B64" s="6" t="s">
        <v>32</v>
      </c>
      <c r="C64" s="7"/>
      <c r="D64" s="111"/>
      <c r="E64" s="111"/>
      <c r="F64" s="111"/>
      <c r="G64" s="111"/>
      <c r="H64" s="111"/>
      <c r="I64" s="112"/>
      <c r="K64" s="6" t="s">
        <v>32</v>
      </c>
      <c r="L64" s="7"/>
      <c r="M64" s="111"/>
      <c r="N64" s="111"/>
      <c r="O64" s="111"/>
      <c r="P64" s="111"/>
      <c r="Q64" s="111"/>
      <c r="R64" s="112"/>
      <c r="T64" s="6" t="s">
        <v>32</v>
      </c>
      <c r="U64" s="7"/>
      <c r="V64" s="111"/>
      <c r="W64" s="111"/>
      <c r="X64" s="111"/>
      <c r="Y64" s="111"/>
      <c r="Z64" s="111"/>
      <c r="AA64" s="112"/>
      <c r="AC64" s="6" t="s">
        <v>32</v>
      </c>
      <c r="AD64" s="7"/>
      <c r="AE64" s="111"/>
      <c r="AF64" s="111"/>
      <c r="AG64" s="111"/>
      <c r="AH64" s="111"/>
      <c r="AI64" s="111"/>
      <c r="AJ64" s="112"/>
      <c r="AK64" s="7"/>
      <c r="AL64" s="6" t="s">
        <v>32</v>
      </c>
      <c r="AM64" s="7"/>
      <c r="AN64" s="111"/>
      <c r="AO64" s="111"/>
      <c r="AP64" s="111"/>
      <c r="AQ64" s="111"/>
      <c r="AR64" s="111"/>
      <c r="AS64" s="112"/>
      <c r="AT64" s="7"/>
      <c r="AU64" s="6" t="s">
        <v>32</v>
      </c>
      <c r="AV64" s="7"/>
      <c r="AW64" s="111"/>
      <c r="AX64" s="111"/>
      <c r="AY64" s="111"/>
      <c r="AZ64" s="111"/>
      <c r="BA64" s="111"/>
      <c r="BB64" s="112"/>
      <c r="BD64" s="6" t="s">
        <v>32</v>
      </c>
      <c r="BE64" s="7"/>
      <c r="BF64" s="111"/>
      <c r="BG64" s="111"/>
      <c r="BH64" s="111"/>
      <c r="BI64" s="111"/>
      <c r="BJ64" s="111"/>
      <c r="BK64" s="112"/>
      <c r="BL64" s="7"/>
      <c r="BM64" s="6" t="s">
        <v>32</v>
      </c>
      <c r="BN64" s="7"/>
      <c r="BO64" s="111"/>
      <c r="BP64" s="111"/>
      <c r="BQ64" s="111"/>
      <c r="BR64" s="111"/>
      <c r="BS64" s="111"/>
      <c r="BT64" s="112"/>
      <c r="BU64" s="7"/>
      <c r="BV64" s="6"/>
      <c r="BW64" s="7"/>
      <c r="BX64" s="111"/>
      <c r="BY64" s="111"/>
      <c r="BZ64" s="111"/>
      <c r="CA64" s="111"/>
      <c r="CB64" s="111"/>
      <c r="CC64" s="112"/>
    </row>
    <row r="65" spans="1:81" x14ac:dyDescent="0.25">
      <c r="A65">
        <v>60</v>
      </c>
      <c r="B65" s="6" t="s">
        <v>32</v>
      </c>
      <c r="C65" s="7"/>
      <c r="D65" s="111"/>
      <c r="E65" s="111"/>
      <c r="F65" s="111"/>
      <c r="G65" s="111"/>
      <c r="H65" s="111"/>
      <c r="I65" s="112"/>
      <c r="K65" s="6" t="s">
        <v>32</v>
      </c>
      <c r="L65" s="7"/>
      <c r="M65" s="111"/>
      <c r="N65" s="111"/>
      <c r="O65" s="111"/>
      <c r="P65" s="111"/>
      <c r="Q65" s="111"/>
      <c r="R65" s="112"/>
      <c r="T65" s="6" t="s">
        <v>32</v>
      </c>
      <c r="U65" s="7"/>
      <c r="V65" s="111"/>
      <c r="W65" s="111"/>
      <c r="X65" s="111"/>
      <c r="Y65" s="111"/>
      <c r="Z65" s="111"/>
      <c r="AA65" s="112"/>
      <c r="AC65" s="6" t="s">
        <v>32</v>
      </c>
      <c r="AD65" s="7"/>
      <c r="AE65" s="111"/>
      <c r="AF65" s="111"/>
      <c r="AG65" s="111"/>
      <c r="AH65" s="111"/>
      <c r="AI65" s="111"/>
      <c r="AJ65" s="112"/>
      <c r="AK65" s="7"/>
      <c r="AL65" s="6" t="s">
        <v>32</v>
      </c>
      <c r="AM65" s="7"/>
      <c r="AN65" s="111"/>
      <c r="AO65" s="111"/>
      <c r="AP65" s="111"/>
      <c r="AQ65" s="111"/>
      <c r="AR65" s="111"/>
      <c r="AS65" s="112"/>
      <c r="AT65" s="7"/>
      <c r="AU65" s="6" t="s">
        <v>32</v>
      </c>
      <c r="AV65" s="7"/>
      <c r="AW65" s="111"/>
      <c r="AX65" s="111"/>
      <c r="AY65" s="111"/>
      <c r="AZ65" s="111"/>
      <c r="BA65" s="111"/>
      <c r="BB65" s="112"/>
      <c r="BD65" s="6" t="s">
        <v>32</v>
      </c>
      <c r="BE65" s="7"/>
      <c r="BF65" s="111"/>
      <c r="BG65" s="111"/>
      <c r="BH65" s="111"/>
      <c r="BI65" s="111"/>
      <c r="BJ65" s="111"/>
      <c r="BK65" s="112"/>
      <c r="BL65" s="7"/>
      <c r="BM65" s="6" t="s">
        <v>32</v>
      </c>
      <c r="BN65" s="7"/>
      <c r="BO65" s="111"/>
      <c r="BP65" s="111"/>
      <c r="BQ65" s="111"/>
      <c r="BR65" s="111"/>
      <c r="BS65" s="111"/>
      <c r="BT65" s="112"/>
      <c r="BU65" s="7"/>
      <c r="BV65" s="6"/>
      <c r="BW65" s="7"/>
      <c r="BX65" s="111"/>
      <c r="BY65" s="111"/>
      <c r="BZ65" s="111"/>
      <c r="CA65" s="111"/>
      <c r="CB65" s="111"/>
      <c r="CC65" s="112"/>
    </row>
    <row r="66" spans="1:81" x14ac:dyDescent="0.25">
      <c r="A66">
        <v>61</v>
      </c>
      <c r="B66" s="6" t="s">
        <v>32</v>
      </c>
      <c r="C66" s="7"/>
      <c r="D66" s="111"/>
      <c r="E66" s="111"/>
      <c r="F66" s="111"/>
      <c r="G66" s="111"/>
      <c r="H66" s="111"/>
      <c r="I66" s="112"/>
      <c r="K66" s="6" t="s">
        <v>32</v>
      </c>
      <c r="L66" s="7"/>
      <c r="M66" s="111"/>
      <c r="N66" s="111"/>
      <c r="O66" s="111"/>
      <c r="P66" s="111"/>
      <c r="Q66" s="111"/>
      <c r="R66" s="112"/>
      <c r="T66" s="6" t="s">
        <v>32</v>
      </c>
      <c r="U66" s="7"/>
      <c r="V66" s="111"/>
      <c r="W66" s="111"/>
      <c r="X66" s="111"/>
      <c r="Y66" s="111"/>
      <c r="Z66" s="111"/>
      <c r="AA66" s="112"/>
      <c r="AC66" s="6" t="s">
        <v>32</v>
      </c>
      <c r="AD66" s="7"/>
      <c r="AE66" s="111"/>
      <c r="AF66" s="111"/>
      <c r="AG66" s="111"/>
      <c r="AH66" s="111"/>
      <c r="AI66" s="111"/>
      <c r="AJ66" s="112"/>
      <c r="AK66" s="7"/>
      <c r="AL66" s="6" t="s">
        <v>32</v>
      </c>
      <c r="AM66" s="7"/>
      <c r="AN66" s="111"/>
      <c r="AO66" s="111"/>
      <c r="AP66" s="111"/>
      <c r="AQ66" s="111"/>
      <c r="AR66" s="111"/>
      <c r="AS66" s="112"/>
      <c r="AT66" s="7"/>
      <c r="AU66" s="6" t="s">
        <v>32</v>
      </c>
      <c r="AV66" s="7"/>
      <c r="AW66" s="111"/>
      <c r="AX66" s="111"/>
      <c r="AY66" s="111"/>
      <c r="AZ66" s="111"/>
      <c r="BA66" s="111"/>
      <c r="BB66" s="112"/>
      <c r="BD66" s="6" t="s">
        <v>32</v>
      </c>
      <c r="BE66" s="7"/>
      <c r="BF66" s="111"/>
      <c r="BG66" s="111"/>
      <c r="BH66" s="111"/>
      <c r="BI66" s="111"/>
      <c r="BJ66" s="111"/>
      <c r="BK66" s="112"/>
      <c r="BL66" s="7"/>
      <c r="BM66" s="6" t="s">
        <v>32</v>
      </c>
      <c r="BN66" s="7"/>
      <c r="BO66" s="111"/>
      <c r="BP66" s="111"/>
      <c r="BQ66" s="111"/>
      <c r="BR66" s="111"/>
      <c r="BS66" s="111"/>
      <c r="BT66" s="112"/>
      <c r="BU66" s="7"/>
      <c r="BV66" s="6"/>
      <c r="BW66" s="7"/>
      <c r="BX66" s="111"/>
      <c r="BY66" s="111"/>
      <c r="BZ66" s="111"/>
      <c r="CA66" s="111"/>
      <c r="CB66" s="111"/>
      <c r="CC66" s="112"/>
    </row>
    <row r="67" spans="1:81" x14ac:dyDescent="0.25">
      <c r="A67">
        <v>62</v>
      </c>
      <c r="B67" s="2"/>
      <c r="C67" s="13" t="s">
        <v>9</v>
      </c>
      <c r="D67" s="3"/>
      <c r="E67" s="3"/>
      <c r="F67" s="3"/>
      <c r="G67" s="3"/>
      <c r="H67" s="3"/>
      <c r="I67" s="12"/>
      <c r="K67" s="2"/>
      <c r="L67" s="13" t="s">
        <v>9</v>
      </c>
      <c r="M67" s="3"/>
      <c r="N67" s="3"/>
      <c r="O67" s="3"/>
      <c r="P67" s="3"/>
      <c r="Q67" s="3"/>
      <c r="R67" s="12"/>
      <c r="T67" s="2"/>
      <c r="U67" s="13" t="s">
        <v>9</v>
      </c>
      <c r="V67" s="3"/>
      <c r="W67" s="3"/>
      <c r="X67" s="3"/>
      <c r="Y67" s="3"/>
      <c r="Z67" s="3"/>
      <c r="AA67" s="12"/>
      <c r="AC67" s="2"/>
      <c r="AD67" s="13" t="s">
        <v>9</v>
      </c>
      <c r="AE67" s="3"/>
      <c r="AF67" s="3"/>
      <c r="AG67" s="3"/>
      <c r="AH67" s="3"/>
      <c r="AI67" s="3"/>
      <c r="AJ67" s="12"/>
      <c r="AK67" s="3"/>
      <c r="AL67" s="2"/>
      <c r="AM67" s="13" t="s">
        <v>9</v>
      </c>
      <c r="AN67" s="3"/>
      <c r="AO67" s="3"/>
      <c r="AP67" s="3"/>
      <c r="AQ67" s="3"/>
      <c r="AR67" s="3"/>
      <c r="AS67" s="12"/>
      <c r="AT67" s="3"/>
      <c r="AU67" s="2"/>
      <c r="AV67" s="13" t="s">
        <v>9</v>
      </c>
      <c r="AW67" s="3"/>
      <c r="AX67" s="3"/>
      <c r="AY67" s="3"/>
      <c r="AZ67" s="3"/>
      <c r="BA67" s="3"/>
      <c r="BB67" s="12"/>
      <c r="BD67" s="2"/>
      <c r="BE67" s="13" t="s">
        <v>9</v>
      </c>
      <c r="BF67" s="3"/>
      <c r="BG67" s="3"/>
      <c r="BH67" s="3"/>
      <c r="BI67" s="3"/>
      <c r="BJ67" s="3"/>
      <c r="BK67" s="12"/>
      <c r="BL67" s="3"/>
      <c r="BM67" s="2"/>
      <c r="BN67" s="13" t="s">
        <v>9</v>
      </c>
      <c r="BO67" s="3"/>
      <c r="BP67" s="3"/>
      <c r="BQ67" s="3"/>
      <c r="BR67" s="3"/>
      <c r="BS67" s="3"/>
      <c r="BT67" s="12"/>
      <c r="BU67" s="3"/>
      <c r="BV67" s="2"/>
      <c r="BW67" s="13"/>
      <c r="BX67" s="3"/>
      <c r="BY67" s="3"/>
      <c r="BZ67" s="3"/>
      <c r="CA67" s="3"/>
      <c r="CB67" s="3"/>
      <c r="CC67" s="12"/>
    </row>
    <row r="68" spans="1:81" x14ac:dyDescent="0.25">
      <c r="A68">
        <v>63</v>
      </c>
      <c r="B68" s="9"/>
      <c r="C68" s="10"/>
      <c r="D68" s="10"/>
      <c r="E68" s="10"/>
      <c r="F68" s="10"/>
      <c r="G68" s="10"/>
      <c r="H68" s="10"/>
      <c r="I68" s="11"/>
      <c r="K68" s="9"/>
      <c r="L68" s="10"/>
      <c r="M68" s="10"/>
      <c r="N68" s="10"/>
      <c r="O68" s="10"/>
      <c r="P68" s="10"/>
      <c r="Q68" s="10"/>
      <c r="R68" s="11"/>
      <c r="T68" s="9"/>
      <c r="U68" s="10"/>
      <c r="V68" s="10"/>
      <c r="W68" s="10"/>
      <c r="X68" s="10"/>
      <c r="Y68" s="10"/>
      <c r="Z68" s="10"/>
      <c r="AA68" s="11"/>
      <c r="AC68" s="9"/>
      <c r="AD68" s="10"/>
      <c r="AE68" s="10"/>
      <c r="AF68" s="10"/>
      <c r="AG68" s="10"/>
      <c r="AH68" s="10"/>
      <c r="AI68" s="10"/>
      <c r="AJ68" s="11"/>
      <c r="AK68" s="10"/>
      <c r="AL68" s="9"/>
      <c r="AM68" s="10"/>
      <c r="AN68" s="10"/>
      <c r="AO68" s="10"/>
      <c r="AP68" s="10"/>
      <c r="AQ68" s="10"/>
      <c r="AR68" s="10"/>
      <c r="AS68" s="11"/>
      <c r="AT68" s="10"/>
      <c r="AU68" s="9"/>
      <c r="AV68" s="10"/>
      <c r="AW68" s="10"/>
      <c r="AX68" s="10"/>
      <c r="AY68" s="10"/>
      <c r="AZ68" s="10"/>
      <c r="BA68" s="10"/>
      <c r="BB68" s="11"/>
      <c r="BD68" s="9"/>
      <c r="BE68" s="10"/>
      <c r="BF68" s="10"/>
      <c r="BG68" s="10"/>
      <c r="BH68" s="10"/>
      <c r="BI68" s="10"/>
      <c r="BJ68" s="10"/>
      <c r="BK68" s="11"/>
      <c r="BL68" s="10"/>
      <c r="BM68" s="9"/>
      <c r="BN68" s="10"/>
      <c r="BO68" s="10"/>
      <c r="BP68" s="10"/>
      <c r="BQ68" s="10"/>
      <c r="BR68" s="10"/>
      <c r="BS68" s="10"/>
      <c r="BT68" s="11"/>
      <c r="BU68" s="10"/>
      <c r="BV68" s="9"/>
      <c r="BW68" s="10"/>
      <c r="BX68" s="10"/>
      <c r="BY68" s="10"/>
      <c r="BZ68" s="10"/>
      <c r="CA68" s="10"/>
      <c r="CB68" s="10"/>
      <c r="CC68" s="11"/>
    </row>
    <row r="69" spans="1:81" x14ac:dyDescent="0.25">
      <c r="A69">
        <v>64</v>
      </c>
    </row>
    <row r="70" spans="1:81" x14ac:dyDescent="0.25">
      <c r="A70">
        <v>65</v>
      </c>
      <c r="B70" s="2" t="s">
        <v>10</v>
      </c>
      <c r="C70" s="3"/>
      <c r="D70" s="3"/>
      <c r="E70" s="3"/>
      <c r="F70" s="2" t="s">
        <v>11</v>
      </c>
      <c r="G70" s="3"/>
      <c r="H70" s="3"/>
      <c r="I70" s="12"/>
      <c r="K70" s="2" t="s">
        <v>10</v>
      </c>
      <c r="L70" s="3"/>
      <c r="M70" s="3"/>
      <c r="N70" s="3"/>
      <c r="O70" s="2" t="s">
        <v>11</v>
      </c>
      <c r="P70" s="3"/>
      <c r="Q70" s="3"/>
      <c r="R70" s="12"/>
      <c r="T70" s="2" t="s">
        <v>10</v>
      </c>
      <c r="U70" s="3"/>
      <c r="V70" s="3"/>
      <c r="W70" s="3"/>
      <c r="X70" s="2" t="s">
        <v>11</v>
      </c>
      <c r="Y70" s="3"/>
      <c r="Z70" s="3"/>
      <c r="AA70" s="12"/>
      <c r="AC70" s="2" t="s">
        <v>10</v>
      </c>
      <c r="AD70" s="3"/>
      <c r="AE70" s="3"/>
      <c r="AF70" s="3"/>
      <c r="AG70" s="2" t="s">
        <v>11</v>
      </c>
      <c r="AH70" s="3"/>
      <c r="AI70" s="3"/>
      <c r="AJ70" s="12"/>
      <c r="AK70" s="3"/>
      <c r="AL70" s="2" t="s">
        <v>10</v>
      </c>
      <c r="AM70" s="3"/>
      <c r="AN70" s="3"/>
      <c r="AO70" s="3"/>
      <c r="AP70" s="2" t="s">
        <v>11</v>
      </c>
      <c r="AQ70" s="3"/>
      <c r="AR70" s="3"/>
      <c r="AS70" s="12"/>
      <c r="AT70" s="3"/>
      <c r="AU70" s="2" t="s">
        <v>10</v>
      </c>
      <c r="AV70" s="3"/>
      <c r="AW70" s="3"/>
      <c r="AX70" s="3"/>
      <c r="AY70" s="2" t="s">
        <v>11</v>
      </c>
      <c r="AZ70" s="3"/>
      <c r="BA70" s="3"/>
      <c r="BB70" s="12"/>
      <c r="BD70" s="2" t="s">
        <v>10</v>
      </c>
      <c r="BE70" s="3"/>
      <c r="BF70" s="3"/>
      <c r="BG70" s="3"/>
      <c r="BH70" s="2" t="s">
        <v>11</v>
      </c>
      <c r="BI70" s="3"/>
      <c r="BJ70" s="3"/>
      <c r="BK70" s="12"/>
      <c r="BL70" s="3"/>
      <c r="BM70" s="2" t="s">
        <v>10</v>
      </c>
      <c r="BN70" s="3"/>
      <c r="BO70" s="3"/>
      <c r="BP70" s="3"/>
      <c r="BQ70" s="2" t="s">
        <v>11</v>
      </c>
      <c r="BR70" s="3"/>
      <c r="BS70" s="3"/>
      <c r="BT70" s="12"/>
      <c r="BU70" s="3"/>
      <c r="BV70" s="2"/>
      <c r="BW70" s="3"/>
      <c r="BX70" s="3"/>
      <c r="BY70" s="3"/>
      <c r="BZ70" s="2"/>
      <c r="CA70" s="3"/>
      <c r="CB70" s="3"/>
      <c r="CC70" s="12"/>
    </row>
    <row r="71" spans="1:81" x14ac:dyDescent="0.25">
      <c r="A71">
        <v>66</v>
      </c>
      <c r="B71" s="6" t="s">
        <v>15</v>
      </c>
      <c r="C71" s="7">
        <v>0</v>
      </c>
      <c r="D71" s="7"/>
      <c r="E71" s="7"/>
      <c r="F71" s="6" t="s">
        <v>25</v>
      </c>
      <c r="H71">
        <v>254.46499755331854</v>
      </c>
      <c r="I71" s="8"/>
      <c r="K71" s="6" t="s">
        <v>15</v>
      </c>
      <c r="L71" s="7">
        <v>0</v>
      </c>
      <c r="M71" s="7"/>
      <c r="N71" s="7"/>
      <c r="O71" s="6" t="s">
        <v>25</v>
      </c>
      <c r="Q71">
        <v>254.46499755331854</v>
      </c>
      <c r="R71" s="8"/>
      <c r="T71" s="6" t="s">
        <v>15</v>
      </c>
      <c r="U71" s="7">
        <v>0</v>
      </c>
      <c r="V71" s="7"/>
      <c r="W71" s="7"/>
      <c r="X71" s="6" t="s">
        <v>25</v>
      </c>
      <c r="Z71">
        <v>254.46499755331854</v>
      </c>
      <c r="AA71" s="8"/>
      <c r="AC71" s="6" t="s">
        <v>15</v>
      </c>
      <c r="AD71" s="7">
        <v>0</v>
      </c>
      <c r="AE71" s="7"/>
      <c r="AF71" s="7"/>
      <c r="AG71" s="6" t="s">
        <v>25</v>
      </c>
      <c r="AI71">
        <v>254.46499755331854</v>
      </c>
      <c r="AJ71" s="8"/>
      <c r="AK71" s="7"/>
      <c r="AL71" s="6" t="s">
        <v>15</v>
      </c>
      <c r="AM71" s="7">
        <v>0</v>
      </c>
      <c r="AN71" s="7"/>
      <c r="AO71" s="7"/>
      <c r="AP71" s="6" t="s">
        <v>25</v>
      </c>
      <c r="AR71">
        <v>254.46499755331854</v>
      </c>
      <c r="AS71" s="8"/>
      <c r="AT71" s="7"/>
      <c r="AU71" s="6" t="s">
        <v>15</v>
      </c>
      <c r="AV71" s="7">
        <v>0</v>
      </c>
      <c r="AW71" s="7"/>
      <c r="AX71" s="7"/>
      <c r="AY71" s="6" t="s">
        <v>25</v>
      </c>
      <c r="BA71">
        <v>229.18174755331859</v>
      </c>
      <c r="BB71" s="8"/>
      <c r="BD71" s="6" t="s">
        <v>15</v>
      </c>
      <c r="BE71" s="7">
        <v>0</v>
      </c>
      <c r="BF71" s="7"/>
      <c r="BG71" s="7"/>
      <c r="BH71" s="6" t="s">
        <v>25</v>
      </c>
      <c r="BJ71">
        <v>229.18174755331859</v>
      </c>
      <c r="BK71" s="8"/>
      <c r="BL71" s="7"/>
      <c r="BM71" s="6" t="s">
        <v>15</v>
      </c>
      <c r="BN71" s="7">
        <v>0</v>
      </c>
      <c r="BO71" s="7"/>
      <c r="BP71" s="7"/>
      <c r="BQ71" s="6" t="s">
        <v>25</v>
      </c>
      <c r="BS71">
        <v>229.18174755331859</v>
      </c>
      <c r="BT71" s="8"/>
      <c r="BU71" s="7"/>
      <c r="BV71" s="6"/>
      <c r="BW71" s="7"/>
      <c r="BX71" s="7"/>
      <c r="BY71" s="7"/>
      <c r="BZ71" s="6"/>
      <c r="CC71" s="8"/>
    </row>
    <row r="72" spans="1:81" x14ac:dyDescent="0.25">
      <c r="A72">
        <v>67</v>
      </c>
      <c r="B72" s="6" t="s">
        <v>16</v>
      </c>
      <c r="C72" s="7">
        <v>85.5</v>
      </c>
      <c r="D72" s="7"/>
      <c r="E72" s="7"/>
      <c r="F72" s="6" t="s">
        <v>26</v>
      </c>
      <c r="H72">
        <v>0.30449999999999022</v>
      </c>
      <c r="I72" s="8"/>
      <c r="K72" s="6" t="s">
        <v>16</v>
      </c>
      <c r="L72" s="7">
        <v>96.300000000000011</v>
      </c>
      <c r="M72" s="7"/>
      <c r="N72" s="7"/>
      <c r="O72" s="6" t="s">
        <v>26</v>
      </c>
      <c r="Q72">
        <v>0.30449999999999022</v>
      </c>
      <c r="R72" s="8"/>
      <c r="T72" s="6" t="s">
        <v>16</v>
      </c>
      <c r="U72" s="7">
        <v>85.5</v>
      </c>
      <c r="V72" s="7"/>
      <c r="W72" s="7"/>
      <c r="X72" s="6" t="s">
        <v>26</v>
      </c>
      <c r="Z72">
        <v>0.30449999999999022</v>
      </c>
      <c r="AA72" s="8"/>
      <c r="AC72" s="6" t="s">
        <v>16</v>
      </c>
      <c r="AD72" s="7">
        <v>96.300000000000011</v>
      </c>
      <c r="AE72" s="7"/>
      <c r="AF72" s="7"/>
      <c r="AG72" s="6" t="s">
        <v>26</v>
      </c>
      <c r="AI72">
        <v>0.30449999999999022</v>
      </c>
      <c r="AJ72" s="8"/>
      <c r="AK72" s="7"/>
      <c r="AL72" s="6" t="s">
        <v>16</v>
      </c>
      <c r="AM72" s="7">
        <v>57.6</v>
      </c>
      <c r="AN72" s="7"/>
      <c r="AO72" s="7"/>
      <c r="AP72" s="6" t="s">
        <v>26</v>
      </c>
      <c r="AR72">
        <v>0.30449999999999022</v>
      </c>
      <c r="AS72" s="8"/>
      <c r="AT72" s="7"/>
      <c r="AU72" s="6" t="s">
        <v>16</v>
      </c>
      <c r="AV72" s="7">
        <v>1515.1759606597502</v>
      </c>
      <c r="AW72" s="7"/>
      <c r="AX72" s="7"/>
      <c r="AY72" s="6" t="s">
        <v>26</v>
      </c>
      <c r="BA72">
        <v>0.3044999999999618</v>
      </c>
      <c r="BB72" s="8"/>
      <c r="BD72" s="6" t="s">
        <v>16</v>
      </c>
      <c r="BE72" s="7">
        <v>754.051692753</v>
      </c>
      <c r="BF72" s="7"/>
      <c r="BG72" s="7"/>
      <c r="BH72" s="6" t="s">
        <v>26</v>
      </c>
      <c r="BJ72">
        <v>0.3044999999999618</v>
      </c>
      <c r="BK72" s="8"/>
      <c r="BL72" s="7"/>
      <c r="BM72" s="6" t="s">
        <v>16</v>
      </c>
      <c r="BN72" s="7">
        <v>0</v>
      </c>
      <c r="BO72" s="7"/>
      <c r="BP72" s="7"/>
      <c r="BQ72" s="6" t="s">
        <v>26</v>
      </c>
      <c r="BS72">
        <v>0.3044999999999618</v>
      </c>
      <c r="BT72" s="8"/>
      <c r="BU72" s="7"/>
      <c r="BV72" s="6"/>
      <c r="BW72" s="7"/>
      <c r="BX72" s="7"/>
      <c r="BY72" s="7"/>
      <c r="BZ72" s="6"/>
      <c r="CC72" s="8"/>
    </row>
    <row r="73" spans="1:81" x14ac:dyDescent="0.25">
      <c r="A73">
        <v>68</v>
      </c>
      <c r="B73" s="6" t="s">
        <v>17</v>
      </c>
      <c r="C73" s="7">
        <v>1396.6188714975001</v>
      </c>
      <c r="D73" s="7"/>
      <c r="E73" s="7"/>
      <c r="F73" s="6" t="s">
        <v>27</v>
      </c>
      <c r="H73">
        <v>444.07276491304913</v>
      </c>
      <c r="I73" s="8"/>
      <c r="K73" s="6" t="s">
        <v>17</v>
      </c>
      <c r="L73" s="7">
        <v>1396.6188714975001</v>
      </c>
      <c r="M73" s="7"/>
      <c r="N73" s="7"/>
      <c r="O73" s="6" t="s">
        <v>27</v>
      </c>
      <c r="Q73">
        <v>444.07276491304913</v>
      </c>
      <c r="R73" s="8"/>
      <c r="T73" s="6" t="s">
        <v>17</v>
      </c>
      <c r="U73" s="7">
        <v>707.24903267375009</v>
      </c>
      <c r="V73" s="7"/>
      <c r="W73" s="7"/>
      <c r="X73" s="6" t="s">
        <v>27</v>
      </c>
      <c r="Z73">
        <v>444.07276491304913</v>
      </c>
      <c r="AA73" s="8"/>
      <c r="AC73" s="6" t="s">
        <v>17</v>
      </c>
      <c r="AD73" s="7">
        <v>706.53019029749998</v>
      </c>
      <c r="AE73" s="7"/>
      <c r="AF73" s="7"/>
      <c r="AG73" s="6" t="s">
        <v>27</v>
      </c>
      <c r="AI73">
        <v>444.07276491304913</v>
      </c>
      <c r="AJ73" s="8"/>
      <c r="AK73" s="7"/>
      <c r="AL73" s="6" t="s">
        <v>17</v>
      </c>
      <c r="AM73" s="7">
        <v>1194.2300368318502</v>
      </c>
      <c r="AN73" s="7"/>
      <c r="AO73" s="7"/>
      <c r="AP73" s="6" t="s">
        <v>27</v>
      </c>
      <c r="AR73">
        <v>482.56676427304922</v>
      </c>
      <c r="AS73" s="8"/>
      <c r="AT73" s="7"/>
      <c r="AU73" s="6" t="s">
        <v>17</v>
      </c>
      <c r="AV73" s="7">
        <v>479.51976787775004</v>
      </c>
      <c r="AW73" s="7"/>
      <c r="AX73" s="7"/>
      <c r="AY73" s="6" t="s">
        <v>27</v>
      </c>
      <c r="BA73">
        <v>403.6549604730493</v>
      </c>
      <c r="BB73" s="8"/>
      <c r="BD73" s="6" t="s">
        <v>17</v>
      </c>
      <c r="BE73" s="7">
        <v>534.69573974460002</v>
      </c>
      <c r="BF73" s="7"/>
      <c r="BG73" s="7"/>
      <c r="BH73" s="6" t="s">
        <v>27</v>
      </c>
      <c r="BJ73">
        <v>403.6549604730493</v>
      </c>
      <c r="BK73" s="8"/>
      <c r="BL73" s="7"/>
      <c r="BM73" s="6" t="s">
        <v>17</v>
      </c>
      <c r="BN73" s="7">
        <v>901.30535163209993</v>
      </c>
      <c r="BO73" s="7"/>
      <c r="BP73" s="7"/>
      <c r="BQ73" s="6" t="s">
        <v>27</v>
      </c>
      <c r="BS73">
        <v>482.56676427304922</v>
      </c>
      <c r="BT73" s="8"/>
      <c r="BU73" s="7"/>
      <c r="BV73" s="6"/>
      <c r="BW73" s="7"/>
      <c r="BX73" s="7"/>
      <c r="BY73" s="7"/>
      <c r="BZ73" s="6"/>
      <c r="CC73" s="8"/>
    </row>
    <row r="74" spans="1:81" x14ac:dyDescent="0.25">
      <c r="A74">
        <v>69</v>
      </c>
      <c r="B74" s="6" t="s">
        <v>18</v>
      </c>
      <c r="C74" s="25">
        <v>882</v>
      </c>
      <c r="D74" s="7"/>
      <c r="E74" s="7"/>
      <c r="F74" s="6" t="s">
        <v>28</v>
      </c>
      <c r="H74">
        <v>710</v>
      </c>
      <c r="I74" s="26"/>
      <c r="K74" s="6" t="s">
        <v>18</v>
      </c>
      <c r="L74" s="25">
        <v>732</v>
      </c>
      <c r="M74" s="7"/>
      <c r="N74" s="7"/>
      <c r="O74" s="6" t="s">
        <v>28</v>
      </c>
      <c r="Q74">
        <v>650</v>
      </c>
      <c r="R74" s="26"/>
      <c r="T74" s="6" t="s">
        <v>18</v>
      </c>
      <c r="U74" s="25">
        <v>450</v>
      </c>
      <c r="V74" s="7"/>
      <c r="W74" s="7"/>
      <c r="X74" s="6" t="s">
        <v>28</v>
      </c>
      <c r="Z74">
        <v>610</v>
      </c>
      <c r="AA74" s="26"/>
      <c r="AC74" s="6" t="s">
        <v>18</v>
      </c>
      <c r="AD74" s="25">
        <v>450</v>
      </c>
      <c r="AE74" s="7"/>
      <c r="AF74" s="7"/>
      <c r="AG74" s="6" t="s">
        <v>28</v>
      </c>
      <c r="AI74">
        <v>500</v>
      </c>
      <c r="AJ74" s="26"/>
      <c r="AK74" s="100"/>
      <c r="AL74" s="6" t="s">
        <v>18</v>
      </c>
      <c r="AM74" s="25">
        <v>659</v>
      </c>
      <c r="AN74" s="7"/>
      <c r="AO74" s="7"/>
      <c r="AP74" s="6" t="s">
        <v>28</v>
      </c>
      <c r="AR74">
        <v>632</v>
      </c>
      <c r="AS74" s="26"/>
      <c r="AT74" s="100"/>
      <c r="AU74" s="6" t="s">
        <v>18</v>
      </c>
      <c r="AV74" s="25">
        <v>200</v>
      </c>
      <c r="AW74" s="7"/>
      <c r="AX74" s="7"/>
      <c r="AY74" s="6" t="s">
        <v>28</v>
      </c>
      <c r="BA74">
        <v>200</v>
      </c>
      <c r="BB74" s="26"/>
      <c r="BD74" s="6" t="s">
        <v>18</v>
      </c>
      <c r="BE74" s="25">
        <v>400</v>
      </c>
      <c r="BF74" s="7"/>
      <c r="BG74" s="7"/>
      <c r="BH74" s="6" t="s">
        <v>28</v>
      </c>
      <c r="BJ74">
        <v>600</v>
      </c>
      <c r="BK74" s="26"/>
      <c r="BL74" s="100"/>
      <c r="BM74" s="6" t="s">
        <v>18</v>
      </c>
      <c r="BN74" s="25">
        <v>619</v>
      </c>
      <c r="BO74" s="7"/>
      <c r="BP74" s="7"/>
      <c r="BQ74" s="6" t="s">
        <v>28</v>
      </c>
      <c r="BS74">
        <v>638</v>
      </c>
      <c r="BT74" s="26"/>
      <c r="BU74" s="100"/>
      <c r="BV74" s="6"/>
      <c r="BW74" s="25"/>
      <c r="BX74" s="7"/>
      <c r="BY74" s="7"/>
      <c r="BZ74" s="6"/>
      <c r="CC74" s="26"/>
    </row>
    <row r="75" spans="1:81" x14ac:dyDescent="0.25">
      <c r="A75">
        <v>70</v>
      </c>
      <c r="B75" s="6" t="s">
        <v>19</v>
      </c>
      <c r="C75" s="25">
        <v>0</v>
      </c>
      <c r="D75" s="7"/>
      <c r="E75" s="7"/>
      <c r="F75" s="6"/>
      <c r="I75" s="8"/>
      <c r="K75" s="6" t="s">
        <v>19</v>
      </c>
      <c r="L75" s="25">
        <v>0</v>
      </c>
      <c r="M75" s="7"/>
      <c r="N75" s="7"/>
      <c r="O75" s="6"/>
      <c r="R75" s="8"/>
      <c r="T75" s="6" t="s">
        <v>19</v>
      </c>
      <c r="U75" s="25">
        <v>0</v>
      </c>
      <c r="V75" s="7"/>
      <c r="W75" s="7"/>
      <c r="AA75" s="8"/>
      <c r="AC75" s="6" t="s">
        <v>19</v>
      </c>
      <c r="AD75" s="25">
        <v>0</v>
      </c>
      <c r="AE75" s="7"/>
      <c r="AF75" s="7"/>
      <c r="AG75" s="6"/>
      <c r="AJ75" s="8"/>
      <c r="AK75" s="7"/>
      <c r="AL75" s="6" t="s">
        <v>19</v>
      </c>
      <c r="AM75" s="25">
        <v>0</v>
      </c>
      <c r="AN75" s="7"/>
      <c r="AO75" s="7"/>
      <c r="AP75" s="6"/>
      <c r="AS75" s="8"/>
      <c r="AT75" s="7"/>
      <c r="AU75" s="6" t="s">
        <v>19</v>
      </c>
      <c r="AV75" s="25">
        <v>100</v>
      </c>
      <c r="AW75" s="7"/>
      <c r="AX75" s="7"/>
      <c r="AY75" s="6"/>
      <c r="BB75" s="8"/>
      <c r="BD75" s="6" t="s">
        <v>19</v>
      </c>
      <c r="BE75" s="25">
        <v>0</v>
      </c>
      <c r="BF75" s="7"/>
      <c r="BG75" s="7"/>
      <c r="BH75" s="6"/>
      <c r="BK75" s="8"/>
      <c r="BL75" s="7"/>
      <c r="BM75" s="6" t="s">
        <v>19</v>
      </c>
      <c r="BN75" s="25">
        <v>50</v>
      </c>
      <c r="BO75" s="7"/>
      <c r="BP75" s="7"/>
      <c r="BQ75" s="6"/>
      <c r="BT75" s="8"/>
      <c r="BU75" s="7"/>
      <c r="BV75" s="6"/>
      <c r="BW75" s="25"/>
      <c r="BX75" s="7"/>
      <c r="BY75" s="7"/>
      <c r="BZ75" s="6"/>
      <c r="CC75" s="8"/>
    </row>
    <row r="76" spans="1:81" x14ac:dyDescent="0.25">
      <c r="A76">
        <v>71</v>
      </c>
      <c r="B76" s="6"/>
      <c r="C76" s="7"/>
      <c r="D76" s="7"/>
      <c r="E76" s="7"/>
      <c r="F76" s="19" t="s">
        <v>29</v>
      </c>
      <c r="G76" s="28">
        <v>2014</v>
      </c>
      <c r="H76" s="28">
        <v>2019</v>
      </c>
      <c r="I76" s="8"/>
      <c r="K76" s="6"/>
      <c r="L76" s="7"/>
      <c r="M76" s="7"/>
      <c r="N76" s="7"/>
      <c r="O76" s="19" t="s">
        <v>29</v>
      </c>
      <c r="P76" s="28">
        <v>2014</v>
      </c>
      <c r="Q76" s="28">
        <v>2019</v>
      </c>
      <c r="R76" s="8"/>
      <c r="T76" s="6"/>
      <c r="U76" s="7"/>
      <c r="V76" s="7"/>
      <c r="W76" s="7"/>
      <c r="X76" s="19" t="s">
        <v>29</v>
      </c>
      <c r="Y76" s="28">
        <v>2014</v>
      </c>
      <c r="Z76" s="28">
        <v>2019</v>
      </c>
      <c r="AA76" s="8"/>
      <c r="AC76" s="6"/>
      <c r="AD76" s="7"/>
      <c r="AE76" s="7"/>
      <c r="AF76" s="7"/>
      <c r="AG76" s="19" t="s">
        <v>29</v>
      </c>
      <c r="AH76" s="28">
        <v>2014</v>
      </c>
      <c r="AI76" s="28">
        <v>2019</v>
      </c>
      <c r="AJ76" s="8"/>
      <c r="AK76" s="7"/>
      <c r="AL76" s="6"/>
      <c r="AM76" s="7"/>
      <c r="AN76" s="7"/>
      <c r="AO76" s="7"/>
      <c r="AP76" s="19" t="s">
        <v>29</v>
      </c>
      <c r="AQ76" s="28">
        <v>2014</v>
      </c>
      <c r="AR76" s="28">
        <v>2019</v>
      </c>
      <c r="AS76" s="8"/>
      <c r="AT76" s="7"/>
      <c r="AU76" s="6"/>
      <c r="AV76" s="7"/>
      <c r="AW76" s="7"/>
      <c r="AX76" s="7"/>
      <c r="AY76" s="19" t="s">
        <v>29</v>
      </c>
      <c r="AZ76" s="28">
        <v>2014</v>
      </c>
      <c r="BA76" s="28">
        <v>2019</v>
      </c>
      <c r="BB76" s="8"/>
      <c r="BD76" s="6"/>
      <c r="BE76" s="7"/>
      <c r="BF76" s="7"/>
      <c r="BG76" s="7"/>
      <c r="BH76" s="19" t="s">
        <v>29</v>
      </c>
      <c r="BI76" s="28">
        <v>2014</v>
      </c>
      <c r="BJ76" s="28">
        <v>2019</v>
      </c>
      <c r="BK76" s="8"/>
      <c r="BL76" s="7"/>
      <c r="BM76" s="6"/>
      <c r="BN76" s="7"/>
      <c r="BO76" s="7"/>
      <c r="BP76" s="7"/>
      <c r="BQ76" s="19" t="s">
        <v>29</v>
      </c>
      <c r="BR76" s="28">
        <v>2014</v>
      </c>
      <c r="BS76" s="28">
        <v>2019</v>
      </c>
      <c r="BT76" s="8"/>
      <c r="BU76" s="7"/>
      <c r="BV76" s="6"/>
      <c r="BW76" s="7"/>
      <c r="BX76" s="7"/>
      <c r="BY76" s="7"/>
      <c r="BZ76" s="19"/>
      <c r="CA76" s="28"/>
      <c r="CB76" s="28"/>
      <c r="CC76" s="8"/>
    </row>
    <row r="77" spans="1:81" x14ac:dyDescent="0.25">
      <c r="A77">
        <v>72</v>
      </c>
      <c r="B77" s="98"/>
      <c r="C77" s="7"/>
      <c r="D77" s="7"/>
      <c r="E77" s="7"/>
      <c r="F77" s="6" t="s">
        <v>20</v>
      </c>
      <c r="G77" s="7">
        <v>2286.5557067859227</v>
      </c>
      <c r="H77" s="7">
        <v>2286.5557067859227</v>
      </c>
      <c r="I77" s="8"/>
      <c r="K77" s="6"/>
      <c r="L77" s="7"/>
      <c r="M77" s="7"/>
      <c r="N77" s="7"/>
      <c r="O77" s="6" t="s">
        <v>20</v>
      </c>
      <c r="P77" s="7">
        <v>2286.5557067859227</v>
      </c>
      <c r="Q77" s="7">
        <v>2286.5557067859227</v>
      </c>
      <c r="R77" s="8"/>
      <c r="T77" s="6"/>
      <c r="U77" s="7"/>
      <c r="V77" s="7"/>
      <c r="W77" s="7"/>
      <c r="X77" s="6" t="s">
        <v>20</v>
      </c>
      <c r="Y77" s="7">
        <v>2286.5557067859227</v>
      </c>
      <c r="Z77" s="7">
        <v>2286.5557067859227</v>
      </c>
      <c r="AA77" s="8"/>
      <c r="AC77" s="6"/>
      <c r="AD77" s="7"/>
      <c r="AE77" s="7"/>
      <c r="AF77" s="7"/>
      <c r="AG77" s="6" t="s">
        <v>20</v>
      </c>
      <c r="AH77" s="7">
        <v>2286.5557067859227</v>
      </c>
      <c r="AI77" s="7">
        <v>2286.5557067859227</v>
      </c>
      <c r="AJ77" s="8"/>
      <c r="AK77" s="7"/>
      <c r="AL77" s="6"/>
      <c r="AM77" s="7"/>
      <c r="AN77" s="7"/>
      <c r="AO77" s="7"/>
      <c r="AP77" s="6" t="s">
        <v>20</v>
      </c>
      <c r="AQ77" s="7">
        <v>2286.5557067859227</v>
      </c>
      <c r="AR77" s="7">
        <v>2286.5557067859227</v>
      </c>
      <c r="AS77" s="8"/>
      <c r="AT77" s="7"/>
      <c r="AU77" s="6"/>
      <c r="AV77" s="7"/>
      <c r="AW77" s="7"/>
      <c r="AX77" s="7"/>
      <c r="AY77" s="6" t="s">
        <v>20</v>
      </c>
      <c r="AZ77" s="7">
        <v>2286.5557067859227</v>
      </c>
      <c r="BA77" s="7">
        <v>2515.2112774645152</v>
      </c>
      <c r="BB77" s="8"/>
      <c r="BD77" s="6"/>
      <c r="BE77" s="7"/>
      <c r="BF77" s="7"/>
      <c r="BG77" s="7"/>
      <c r="BH77" s="6" t="s">
        <v>20</v>
      </c>
      <c r="BI77" s="7">
        <v>2286.5557067859227</v>
      </c>
      <c r="BJ77" s="7">
        <v>2515.2112774645152</v>
      </c>
      <c r="BK77" s="8"/>
      <c r="BL77" s="7"/>
      <c r="BM77" s="6"/>
      <c r="BN77" s="7"/>
      <c r="BO77" s="7"/>
      <c r="BP77" s="7"/>
      <c r="BQ77" s="6" t="s">
        <v>20</v>
      </c>
      <c r="BR77" s="7">
        <v>2286.5557067859227</v>
      </c>
      <c r="BS77" s="7">
        <v>2515.2112774645152</v>
      </c>
      <c r="BT77" s="8"/>
      <c r="BU77" s="7"/>
      <c r="BV77" s="6"/>
      <c r="BW77" s="7"/>
      <c r="BX77" s="7"/>
      <c r="BY77" s="7"/>
      <c r="BZ77" s="6"/>
      <c r="CA77" s="7"/>
      <c r="CB77" s="7"/>
      <c r="CC77" s="8"/>
    </row>
    <row r="78" spans="1:81" x14ac:dyDescent="0.25">
      <c r="A78">
        <v>73</v>
      </c>
      <c r="B78" s="99"/>
      <c r="C78" s="7"/>
      <c r="D78" s="7"/>
      <c r="E78" s="7"/>
      <c r="F78" s="6" t="s">
        <v>21</v>
      </c>
      <c r="G78" s="7">
        <v>0</v>
      </c>
      <c r="H78" s="7">
        <v>0</v>
      </c>
      <c r="I78" s="8"/>
      <c r="K78" s="6"/>
      <c r="L78" s="7"/>
      <c r="M78" s="7"/>
      <c r="N78" s="7"/>
      <c r="O78" s="6" t="s">
        <v>21</v>
      </c>
      <c r="P78" s="7">
        <v>0</v>
      </c>
      <c r="Q78" s="7">
        <v>0</v>
      </c>
      <c r="R78" s="8"/>
      <c r="T78" s="6"/>
      <c r="U78" s="7"/>
      <c r="V78" s="7"/>
      <c r="W78" s="7"/>
      <c r="X78" s="6" t="s">
        <v>21</v>
      </c>
      <c r="Y78" s="7">
        <v>0</v>
      </c>
      <c r="Z78" s="7">
        <v>0</v>
      </c>
      <c r="AA78" s="8"/>
      <c r="AC78" s="6"/>
      <c r="AD78" s="7"/>
      <c r="AE78" s="7"/>
      <c r="AF78" s="7"/>
      <c r="AG78" s="6" t="s">
        <v>21</v>
      </c>
      <c r="AH78" s="7">
        <v>0</v>
      </c>
      <c r="AI78" s="7">
        <v>0</v>
      </c>
      <c r="AJ78" s="8"/>
      <c r="AK78" s="7"/>
      <c r="AL78" s="6"/>
      <c r="AM78" s="7"/>
      <c r="AN78" s="7"/>
      <c r="AO78" s="7"/>
      <c r="AP78" s="6" t="s">
        <v>21</v>
      </c>
      <c r="AQ78" s="7">
        <v>0</v>
      </c>
      <c r="AR78" s="7">
        <v>0</v>
      </c>
      <c r="AS78" s="8"/>
      <c r="AT78" s="7"/>
      <c r="AU78" s="6"/>
      <c r="AV78" s="7"/>
      <c r="AW78" s="7"/>
      <c r="AX78" s="7"/>
      <c r="AY78" s="6" t="s">
        <v>21</v>
      </c>
      <c r="AZ78" s="7">
        <v>0</v>
      </c>
      <c r="BA78" s="7">
        <v>0</v>
      </c>
      <c r="BB78" s="8"/>
      <c r="BD78" s="6"/>
      <c r="BE78" s="7"/>
      <c r="BF78" s="7"/>
      <c r="BG78" s="7"/>
      <c r="BH78" s="6" t="s">
        <v>21</v>
      </c>
      <c r="BI78" s="7">
        <v>0</v>
      </c>
      <c r="BJ78" s="7">
        <v>0</v>
      </c>
      <c r="BK78" s="8"/>
      <c r="BL78" s="7"/>
      <c r="BM78" s="6"/>
      <c r="BN78" s="7"/>
      <c r="BO78" s="7"/>
      <c r="BP78" s="7"/>
      <c r="BQ78" s="6" t="s">
        <v>21</v>
      </c>
      <c r="BR78" s="7">
        <v>0</v>
      </c>
      <c r="BS78" s="7">
        <v>0</v>
      </c>
      <c r="BT78" s="8"/>
      <c r="BU78" s="7"/>
      <c r="BV78" s="6"/>
      <c r="BW78" s="7"/>
      <c r="BX78" s="7"/>
      <c r="BY78" s="7"/>
      <c r="BZ78" s="6"/>
      <c r="CA78" s="7"/>
      <c r="CB78" s="7"/>
      <c r="CC78" s="8"/>
    </row>
    <row r="79" spans="1:81" x14ac:dyDescent="0.25">
      <c r="A79">
        <v>74</v>
      </c>
      <c r="B79" s="98"/>
      <c r="C79" s="7"/>
      <c r="D79" s="7"/>
      <c r="E79" s="7"/>
      <c r="F79" s="6" t="s">
        <v>22</v>
      </c>
      <c r="G79" s="7">
        <v>0</v>
      </c>
      <c r="H79" s="7">
        <v>240</v>
      </c>
      <c r="I79" s="8"/>
      <c r="K79" s="6"/>
      <c r="L79" s="7"/>
      <c r="M79" s="7"/>
      <c r="N79" s="7"/>
      <c r="O79" s="6" t="s">
        <v>22</v>
      </c>
      <c r="P79" s="7">
        <v>0</v>
      </c>
      <c r="Q79" s="7">
        <v>240</v>
      </c>
      <c r="R79" s="8"/>
      <c r="T79" s="6"/>
      <c r="U79" s="7"/>
      <c r="V79" s="7"/>
      <c r="W79" s="7"/>
      <c r="X79" s="6" t="s">
        <v>22</v>
      </c>
      <c r="Y79" s="7">
        <v>0</v>
      </c>
      <c r="Z79" s="7">
        <v>240</v>
      </c>
      <c r="AA79" s="8"/>
      <c r="AC79" s="6"/>
      <c r="AD79" s="7"/>
      <c r="AE79" s="7"/>
      <c r="AF79" s="7"/>
      <c r="AG79" s="6" t="s">
        <v>22</v>
      </c>
      <c r="AH79" s="7">
        <v>0</v>
      </c>
      <c r="AI79" s="7">
        <v>240</v>
      </c>
      <c r="AJ79" s="8"/>
      <c r="AK79" s="7"/>
      <c r="AL79" s="6"/>
      <c r="AM79" s="7"/>
      <c r="AN79" s="7"/>
      <c r="AO79" s="7"/>
      <c r="AP79" s="6" t="s">
        <v>22</v>
      </c>
      <c r="AQ79" s="7">
        <v>0</v>
      </c>
      <c r="AR79" s="7">
        <v>240</v>
      </c>
      <c r="AS79" s="8"/>
      <c r="AT79" s="7"/>
      <c r="AU79" s="6"/>
      <c r="AV79" s="7"/>
      <c r="AW79" s="7"/>
      <c r="AX79" s="7"/>
      <c r="AY79" s="6" t="s">
        <v>22</v>
      </c>
      <c r="AZ79" s="7">
        <v>0</v>
      </c>
      <c r="BA79" s="7">
        <v>220.00000000000003</v>
      </c>
      <c r="BB79" s="8"/>
      <c r="BD79" s="6"/>
      <c r="BE79" s="7"/>
      <c r="BF79" s="7"/>
      <c r="BG79" s="7"/>
      <c r="BH79" s="6" t="s">
        <v>22</v>
      </c>
      <c r="BI79" s="7">
        <v>0</v>
      </c>
      <c r="BJ79" s="7">
        <v>220.00000000000003</v>
      </c>
      <c r="BK79" s="8"/>
      <c r="BL79" s="7"/>
      <c r="BM79" s="6"/>
      <c r="BN79" s="7"/>
      <c r="BO79" s="7"/>
      <c r="BP79" s="7"/>
      <c r="BQ79" s="6" t="s">
        <v>22</v>
      </c>
      <c r="BR79" s="7">
        <v>0</v>
      </c>
      <c r="BS79" s="7">
        <v>240</v>
      </c>
      <c r="BT79" s="8"/>
      <c r="BU79" s="7"/>
      <c r="BV79" s="6"/>
      <c r="BW79" s="7"/>
      <c r="BX79" s="7"/>
      <c r="BY79" s="7"/>
      <c r="BZ79" s="6"/>
      <c r="CA79" s="7"/>
      <c r="CB79" s="7"/>
      <c r="CC79" s="8"/>
    </row>
    <row r="80" spans="1:81" x14ac:dyDescent="0.25">
      <c r="A80">
        <v>75</v>
      </c>
      <c r="B80" s="98"/>
      <c r="C80" s="7"/>
      <c r="D80" s="7"/>
      <c r="E80" s="7"/>
      <c r="F80" s="6" t="s">
        <v>23</v>
      </c>
      <c r="G80" s="7">
        <v>0</v>
      </c>
      <c r="H80" s="7">
        <v>0</v>
      </c>
      <c r="I80" s="8"/>
      <c r="K80" s="6"/>
      <c r="L80" s="7"/>
      <c r="M80" s="7"/>
      <c r="N80" s="7"/>
      <c r="O80" s="6" t="s">
        <v>23</v>
      </c>
      <c r="P80" s="7">
        <v>0</v>
      </c>
      <c r="Q80" s="7">
        <v>0</v>
      </c>
      <c r="R80" s="8"/>
      <c r="T80" s="6"/>
      <c r="U80" s="7"/>
      <c r="V80" s="7"/>
      <c r="W80" s="7"/>
      <c r="X80" s="6" t="s">
        <v>23</v>
      </c>
      <c r="Y80" s="7">
        <v>0</v>
      </c>
      <c r="Z80" s="7">
        <v>0</v>
      </c>
      <c r="AA80" s="8"/>
      <c r="AC80" s="6"/>
      <c r="AD80" s="7"/>
      <c r="AE80" s="7"/>
      <c r="AF80" s="7"/>
      <c r="AG80" s="6" t="s">
        <v>23</v>
      </c>
      <c r="AH80" s="7">
        <v>0</v>
      </c>
      <c r="AI80" s="7">
        <v>0</v>
      </c>
      <c r="AJ80" s="8"/>
      <c r="AK80" s="7"/>
      <c r="AL80" s="6"/>
      <c r="AM80" s="7"/>
      <c r="AN80" s="7"/>
      <c r="AO80" s="7"/>
      <c r="AP80" s="6" t="s">
        <v>23</v>
      </c>
      <c r="AQ80" s="7">
        <v>0</v>
      </c>
      <c r="AR80" s="7">
        <v>0</v>
      </c>
      <c r="AS80" s="8"/>
      <c r="AT80" s="7"/>
      <c r="AU80" s="6"/>
      <c r="AV80" s="7"/>
      <c r="AW80" s="7"/>
      <c r="AX80" s="7"/>
      <c r="AY80" s="6" t="s">
        <v>23</v>
      </c>
      <c r="AZ80" s="7">
        <v>0</v>
      </c>
      <c r="BA80" s="7">
        <v>0</v>
      </c>
      <c r="BB80" s="8"/>
      <c r="BD80" s="6"/>
      <c r="BE80" s="7"/>
      <c r="BF80" s="7"/>
      <c r="BG80" s="7"/>
      <c r="BH80" s="6" t="s">
        <v>23</v>
      </c>
      <c r="BI80" s="7">
        <v>0</v>
      </c>
      <c r="BJ80" s="7">
        <v>0</v>
      </c>
      <c r="BK80" s="8"/>
      <c r="BL80" s="7"/>
      <c r="BM80" s="6"/>
      <c r="BN80" s="7"/>
      <c r="BO80" s="7"/>
      <c r="BP80" s="7"/>
      <c r="BQ80" s="6" t="s">
        <v>23</v>
      </c>
      <c r="BR80" s="7">
        <v>0</v>
      </c>
      <c r="BS80" s="7">
        <v>0</v>
      </c>
      <c r="BT80" s="8"/>
      <c r="BU80" s="7"/>
      <c r="BV80" s="6"/>
      <c r="BW80" s="7"/>
      <c r="BX80" s="7"/>
      <c r="BY80" s="7"/>
      <c r="BZ80" s="6"/>
      <c r="CA80" s="7"/>
      <c r="CB80" s="7"/>
      <c r="CC80" s="8"/>
    </row>
    <row r="81" spans="1:81" x14ac:dyDescent="0.25">
      <c r="A81">
        <v>76</v>
      </c>
      <c r="B81" s="6"/>
      <c r="C81" s="7"/>
      <c r="D81" s="7"/>
      <c r="E81" s="7"/>
      <c r="F81" s="6" t="s">
        <v>24</v>
      </c>
      <c r="G81" s="7">
        <v>2286.5557067859227</v>
      </c>
      <c r="H81" s="7">
        <v>2526.5557067859227</v>
      </c>
      <c r="I81" s="8"/>
      <c r="K81" s="6"/>
      <c r="L81" s="7"/>
      <c r="M81" s="7"/>
      <c r="N81" s="7"/>
      <c r="O81" s="6" t="s">
        <v>24</v>
      </c>
      <c r="P81" s="7">
        <v>2286.5557067859227</v>
      </c>
      <c r="Q81" s="7">
        <v>2526.5557067859227</v>
      </c>
      <c r="R81" s="8"/>
      <c r="T81" s="6"/>
      <c r="U81" s="7"/>
      <c r="V81" s="7"/>
      <c r="W81" s="7"/>
      <c r="X81" s="6" t="s">
        <v>24</v>
      </c>
      <c r="Y81" s="7">
        <v>2286.5557067859227</v>
      </c>
      <c r="Z81" s="7">
        <v>2526.5557067859227</v>
      </c>
      <c r="AA81" s="8"/>
      <c r="AC81" s="6"/>
      <c r="AD81" s="7"/>
      <c r="AE81" s="7"/>
      <c r="AF81" s="7"/>
      <c r="AG81" s="6" t="s">
        <v>24</v>
      </c>
      <c r="AH81" s="7">
        <v>2286.5557067859227</v>
      </c>
      <c r="AI81" s="7">
        <v>2526.5557067859227</v>
      </c>
      <c r="AJ81" s="8"/>
      <c r="AK81" s="7"/>
      <c r="AL81" s="6"/>
      <c r="AM81" s="7"/>
      <c r="AN81" s="7"/>
      <c r="AO81" s="7"/>
      <c r="AP81" s="6" t="s">
        <v>24</v>
      </c>
      <c r="AQ81" s="7">
        <v>2286.5557067859227</v>
      </c>
      <c r="AR81" s="7">
        <v>2526.5557067859227</v>
      </c>
      <c r="AS81" s="8"/>
      <c r="AT81" s="7"/>
      <c r="AU81" s="6"/>
      <c r="AV81" s="7"/>
      <c r="AW81" s="7"/>
      <c r="AX81" s="7"/>
      <c r="AY81" s="6" t="s">
        <v>24</v>
      </c>
      <c r="AZ81" s="7">
        <v>2286.5557067859227</v>
      </c>
      <c r="BA81" s="7">
        <v>2735.2112774645152</v>
      </c>
      <c r="BB81" s="8"/>
      <c r="BD81" s="6"/>
      <c r="BE81" s="7"/>
      <c r="BF81" s="7"/>
      <c r="BG81" s="7"/>
      <c r="BH81" s="6" t="s">
        <v>24</v>
      </c>
      <c r="BI81" s="7">
        <v>2286.5557067859227</v>
      </c>
      <c r="BJ81" s="7">
        <v>2735.2112774645152</v>
      </c>
      <c r="BK81" s="8"/>
      <c r="BL81" s="7"/>
      <c r="BM81" s="6"/>
      <c r="BN81" s="7"/>
      <c r="BO81" s="7"/>
      <c r="BP81" s="7"/>
      <c r="BQ81" s="6" t="s">
        <v>24</v>
      </c>
      <c r="BR81" s="7">
        <v>2286.5557067859227</v>
      </c>
      <c r="BS81" s="7">
        <v>2755.2112774645152</v>
      </c>
      <c r="BT81" s="8"/>
      <c r="BU81" s="7"/>
      <c r="BV81" s="6"/>
      <c r="BW81" s="7"/>
      <c r="BX81" s="7"/>
      <c r="BY81" s="7"/>
      <c r="BZ81" s="6"/>
      <c r="CA81" s="7"/>
      <c r="CB81" s="7"/>
      <c r="CC81" s="8"/>
    </row>
    <row r="82" spans="1:81" x14ac:dyDescent="0.25">
      <c r="A82">
        <v>77</v>
      </c>
      <c r="B82" s="9"/>
      <c r="C82" s="10"/>
      <c r="D82" s="10"/>
      <c r="E82" s="10"/>
      <c r="F82" s="9"/>
      <c r="G82" s="10"/>
      <c r="H82" s="10"/>
      <c r="I82" s="11"/>
      <c r="K82" s="9"/>
      <c r="L82" s="10"/>
      <c r="M82" s="10"/>
      <c r="N82" s="10"/>
      <c r="O82" s="9"/>
      <c r="P82" s="10"/>
      <c r="Q82" s="10"/>
      <c r="R82" s="11"/>
      <c r="T82" s="9"/>
      <c r="U82" s="10"/>
      <c r="V82" s="10"/>
      <c r="W82" s="10"/>
      <c r="X82" s="9"/>
      <c r="Y82" s="10"/>
      <c r="Z82" s="10"/>
      <c r="AA82" s="11"/>
      <c r="AC82" s="9"/>
      <c r="AD82" s="10"/>
      <c r="AE82" s="10"/>
      <c r="AF82" s="10"/>
      <c r="AG82" s="9"/>
      <c r="AH82" s="10"/>
      <c r="AI82" s="10"/>
      <c r="AJ82" s="11"/>
      <c r="AK82" s="10"/>
      <c r="AL82" s="9"/>
      <c r="AM82" s="10"/>
      <c r="AN82" s="10"/>
      <c r="AO82" s="10"/>
      <c r="AP82" s="9"/>
      <c r="AQ82" s="10"/>
      <c r="AR82" s="10"/>
      <c r="AS82" s="11"/>
      <c r="AT82" s="10"/>
      <c r="AU82" s="9"/>
      <c r="AV82" s="10"/>
      <c r="AW82" s="10"/>
      <c r="AX82" s="10"/>
      <c r="AY82" s="9"/>
      <c r="AZ82" s="10"/>
      <c r="BA82" s="10"/>
      <c r="BB82" s="11"/>
      <c r="BD82" s="9"/>
      <c r="BE82" s="10"/>
      <c r="BF82" s="10"/>
      <c r="BG82" s="10"/>
      <c r="BH82" s="9"/>
      <c r="BI82" s="10"/>
      <c r="BJ82" s="10"/>
      <c r="BK82" s="11"/>
      <c r="BL82" s="10"/>
      <c r="BM82" s="9"/>
      <c r="BN82" s="10"/>
      <c r="BO82" s="10"/>
      <c r="BP82" s="10"/>
      <c r="BQ82" s="9"/>
      <c r="BR82" s="10"/>
      <c r="BS82" s="10"/>
      <c r="BT82" s="11"/>
      <c r="BU82" s="10"/>
      <c r="BV82" s="9"/>
      <c r="BW82" s="10"/>
      <c r="BX82" s="10"/>
      <c r="BY82" s="10"/>
      <c r="BZ82" s="9"/>
      <c r="CA82" s="10"/>
      <c r="CB82" s="10"/>
      <c r="CC82" s="11"/>
    </row>
    <row r="87" spans="1:81" s="15" customFormat="1" ht="15.75" x14ac:dyDescent="0.25">
      <c r="A87" s="15">
        <v>1</v>
      </c>
      <c r="B87" s="16"/>
      <c r="C87" s="16"/>
      <c r="D87" s="16"/>
      <c r="E87" s="16"/>
      <c r="F87" s="16"/>
      <c r="G87" s="16"/>
      <c r="H87" s="16"/>
      <c r="I87" s="73"/>
      <c r="K87" s="16"/>
      <c r="L87" s="16"/>
      <c r="M87" s="16"/>
      <c r="N87" s="16"/>
      <c r="O87" s="16"/>
      <c r="P87" s="16"/>
      <c r="Q87" s="16"/>
      <c r="R87" s="73"/>
      <c r="T87" s="16"/>
      <c r="U87" s="16"/>
      <c r="V87" s="16"/>
      <c r="W87" s="16"/>
      <c r="X87" s="16"/>
      <c r="Y87" s="16"/>
      <c r="Z87" s="16"/>
      <c r="AA87" s="73"/>
      <c r="AC87" s="16"/>
      <c r="AD87" s="16"/>
      <c r="AE87" s="16"/>
      <c r="AF87" s="16"/>
      <c r="AG87" s="16"/>
      <c r="AH87" s="16"/>
      <c r="AI87" s="16"/>
      <c r="AJ87" s="73"/>
      <c r="AL87" s="16"/>
      <c r="AM87" s="16"/>
      <c r="AN87" s="16"/>
      <c r="AO87" s="16"/>
      <c r="AP87" s="16"/>
      <c r="AQ87" s="16"/>
      <c r="AR87" s="16"/>
      <c r="AS87" s="73"/>
      <c r="AU87" s="16"/>
      <c r="AV87" s="16"/>
      <c r="AW87" s="16"/>
      <c r="AX87" s="16"/>
      <c r="AY87" s="16"/>
      <c r="AZ87" s="16"/>
      <c r="BA87" s="16"/>
      <c r="BB87" s="73"/>
      <c r="BD87" s="16"/>
      <c r="BE87" s="16"/>
      <c r="BF87" s="16"/>
      <c r="BG87" s="16"/>
      <c r="BH87" s="16"/>
      <c r="BI87" s="16"/>
      <c r="BJ87" s="16"/>
      <c r="BK87" s="73"/>
      <c r="BM87" s="16"/>
      <c r="BN87" s="16"/>
      <c r="BO87" s="16"/>
      <c r="BP87" s="16"/>
      <c r="BQ87" s="16"/>
      <c r="BR87" s="16"/>
      <c r="BS87" s="16"/>
      <c r="BT87" s="73"/>
      <c r="BV87" s="16"/>
      <c r="BW87" s="16"/>
      <c r="BX87" s="16"/>
      <c r="BY87" s="16"/>
      <c r="BZ87" s="16"/>
      <c r="CA87" s="16"/>
      <c r="CB87" s="16"/>
      <c r="CC87" s="73"/>
    </row>
    <row r="88" spans="1:81" ht="15.75" x14ac:dyDescent="0.25">
      <c r="A88">
        <v>2</v>
      </c>
      <c r="C88" s="16"/>
      <c r="L88" s="16"/>
    </row>
    <row r="89" spans="1:81" x14ac:dyDescent="0.25">
      <c r="A89">
        <v>3</v>
      </c>
      <c r="B89" s="14"/>
      <c r="K89" s="14"/>
      <c r="T89" s="14"/>
      <c r="AC89" s="14"/>
      <c r="AL89" s="14"/>
      <c r="AU89" s="14"/>
      <c r="BD89" s="14"/>
      <c r="BM89" s="14"/>
      <c r="BV89" s="14"/>
    </row>
    <row r="90" spans="1:81" ht="15.75" x14ac:dyDescent="0.25">
      <c r="A90" s="15">
        <v>4</v>
      </c>
      <c r="B90" s="14"/>
      <c r="K90" s="14"/>
      <c r="T90" s="14"/>
      <c r="AC90" s="14"/>
      <c r="AL90" s="14"/>
      <c r="AU90" s="14"/>
      <c r="BD90" s="14"/>
      <c r="BM90" s="14"/>
      <c r="BV90" s="14"/>
    </row>
    <row r="91" spans="1:81" x14ac:dyDescent="0.25">
      <c r="A91">
        <v>5</v>
      </c>
      <c r="B91" s="14"/>
      <c r="K91" s="14"/>
      <c r="T91" s="14"/>
      <c r="AC91" s="14"/>
      <c r="AL91" s="14"/>
      <c r="AU91" s="14"/>
      <c r="BD91" s="14"/>
      <c r="BM91" s="14"/>
      <c r="BV91" s="14"/>
    </row>
    <row r="92" spans="1:81" x14ac:dyDescent="0.25">
      <c r="A92">
        <v>6</v>
      </c>
      <c r="B92" s="14"/>
      <c r="C92" s="20"/>
      <c r="K92" s="14"/>
      <c r="L92" s="20"/>
      <c r="T92" s="14"/>
      <c r="AC92" s="14"/>
      <c r="AL92" s="14"/>
      <c r="AU92" s="14"/>
      <c r="BD92" s="14"/>
      <c r="BM92" s="14"/>
      <c r="BV92" s="14"/>
    </row>
    <row r="93" spans="1:81" ht="15.75" x14ac:dyDescent="0.25">
      <c r="A93" s="15">
        <v>7</v>
      </c>
    </row>
    <row r="94" spans="1:81" x14ac:dyDescent="0.25">
      <c r="A94">
        <v>8</v>
      </c>
      <c r="B94" s="2"/>
      <c r="C94" s="3"/>
      <c r="D94" s="3"/>
      <c r="E94" s="4"/>
      <c r="F94" s="4"/>
      <c r="G94" s="4"/>
      <c r="H94" s="4"/>
      <c r="I94" s="5"/>
      <c r="K94" s="2"/>
      <c r="L94" s="3"/>
      <c r="M94" s="3"/>
      <c r="N94" s="4"/>
      <c r="O94" s="4"/>
      <c r="P94" s="4"/>
      <c r="Q94" s="4"/>
      <c r="R94" s="5"/>
      <c r="T94" s="2"/>
      <c r="U94" s="3"/>
      <c r="V94" s="13"/>
      <c r="W94" s="4"/>
      <c r="X94" s="4"/>
      <c r="Y94" s="4"/>
      <c r="Z94" s="4"/>
      <c r="AA94" s="5"/>
      <c r="AC94" s="2"/>
      <c r="AD94" s="3"/>
      <c r="AE94" s="13"/>
      <c r="AF94" s="4"/>
      <c r="AG94" s="4"/>
      <c r="AH94" s="4"/>
      <c r="AI94" s="4"/>
      <c r="AJ94" s="5"/>
      <c r="AL94" s="2"/>
      <c r="AM94" s="3"/>
      <c r="AN94" s="13"/>
      <c r="AO94" s="4"/>
      <c r="AP94" s="4"/>
      <c r="AQ94" s="4"/>
      <c r="AR94" s="4"/>
      <c r="AS94" s="5"/>
      <c r="AU94" s="2"/>
      <c r="AV94" s="3"/>
      <c r="AW94" s="13"/>
      <c r="AX94" s="4"/>
      <c r="AY94" s="4"/>
      <c r="AZ94" s="4"/>
      <c r="BA94" s="4"/>
      <c r="BB94" s="5"/>
      <c r="BD94" s="2"/>
      <c r="BE94" s="3"/>
      <c r="BF94" s="13"/>
      <c r="BG94" s="4"/>
      <c r="BH94" s="4"/>
      <c r="BI94" s="4"/>
      <c r="BJ94" s="4"/>
      <c r="BK94" s="5"/>
      <c r="BM94" s="2"/>
      <c r="BN94" s="3"/>
      <c r="BO94" s="13"/>
      <c r="BP94" s="4"/>
      <c r="BQ94" s="4"/>
      <c r="BR94" s="4"/>
      <c r="BS94" s="4"/>
      <c r="BT94" s="5"/>
      <c r="BV94" s="2"/>
      <c r="BW94" s="3"/>
      <c r="BX94" s="13"/>
      <c r="BY94" s="4"/>
      <c r="BZ94" s="4"/>
      <c r="CA94" s="4"/>
      <c r="CB94" s="4"/>
      <c r="CC94" s="5"/>
    </row>
    <row r="95" spans="1:81" x14ac:dyDescent="0.25">
      <c r="A95">
        <v>9</v>
      </c>
      <c r="B95" s="6"/>
      <c r="C95" s="7"/>
      <c r="D95" s="21"/>
      <c r="E95" s="21"/>
      <c r="F95" s="21"/>
      <c r="G95" s="21"/>
      <c r="H95" s="21"/>
      <c r="I95" s="22"/>
      <c r="K95" s="6"/>
      <c r="L95" s="7"/>
      <c r="M95" s="21"/>
      <c r="N95" s="21"/>
      <c r="O95" s="21"/>
      <c r="P95" s="21"/>
      <c r="Q95" s="21"/>
      <c r="R95" s="22"/>
      <c r="T95" s="6"/>
      <c r="U95" s="7"/>
      <c r="V95" s="21"/>
      <c r="W95" s="21"/>
      <c r="X95" s="21"/>
      <c r="Y95" s="21"/>
      <c r="Z95" s="21"/>
      <c r="AA95" s="22"/>
      <c r="AC95" s="6"/>
      <c r="AD95" s="7"/>
      <c r="AE95" s="21"/>
      <c r="AF95" s="21"/>
      <c r="AG95" s="21"/>
      <c r="AH95" s="21"/>
      <c r="AI95" s="21"/>
      <c r="AJ95" s="22"/>
      <c r="AL95" s="6"/>
      <c r="AM95" s="7"/>
      <c r="AN95" s="21"/>
      <c r="AO95" s="21"/>
      <c r="AP95" s="21"/>
      <c r="AQ95" s="21"/>
      <c r="AR95" s="21"/>
      <c r="AS95" s="22"/>
      <c r="AU95" s="6"/>
      <c r="AV95" s="7"/>
      <c r="AW95" s="21"/>
      <c r="AX95" s="21"/>
      <c r="AY95" s="21"/>
      <c r="AZ95" s="21"/>
      <c r="BA95" s="21"/>
      <c r="BB95" s="22"/>
      <c r="BD95" s="6"/>
      <c r="BE95" s="7"/>
      <c r="BF95" s="21"/>
      <c r="BG95" s="21"/>
      <c r="BH95" s="21"/>
      <c r="BI95" s="21"/>
      <c r="BJ95" s="21"/>
      <c r="BK95" s="22"/>
      <c r="BM95" s="6"/>
      <c r="BN95" s="7"/>
      <c r="BO95" s="21"/>
      <c r="BP95" s="21"/>
      <c r="BQ95" s="21"/>
      <c r="BR95" s="21"/>
      <c r="BS95" s="21"/>
      <c r="BT95" s="22"/>
      <c r="BV95" s="6"/>
      <c r="BW95" s="7"/>
      <c r="BX95" s="21"/>
      <c r="BY95" s="21"/>
      <c r="BZ95" s="21"/>
      <c r="CA95" s="21"/>
      <c r="CB95" s="21"/>
      <c r="CC95" s="22"/>
    </row>
    <row r="96" spans="1:81" ht="15.75" x14ac:dyDescent="0.25">
      <c r="A96" s="15">
        <v>10</v>
      </c>
      <c r="B96" s="6"/>
      <c r="C96" s="7"/>
      <c r="D96" s="21"/>
      <c r="E96" s="21"/>
      <c r="F96" s="21"/>
      <c r="G96" s="21"/>
      <c r="H96" s="21"/>
      <c r="I96" s="22"/>
      <c r="K96" s="6"/>
      <c r="L96" s="7"/>
      <c r="M96" s="21"/>
      <c r="N96" s="21"/>
      <c r="O96" s="21"/>
      <c r="P96" s="21"/>
      <c r="Q96" s="21"/>
      <c r="R96" s="22"/>
      <c r="T96" s="6"/>
      <c r="U96" s="7"/>
      <c r="V96" s="21"/>
      <c r="W96" s="21"/>
      <c r="X96" s="21"/>
      <c r="Y96" s="21"/>
      <c r="Z96" s="21"/>
      <c r="AA96" s="22"/>
      <c r="AC96" s="6"/>
      <c r="AD96" s="7"/>
      <c r="AE96" s="21"/>
      <c r="AF96" s="21"/>
      <c r="AG96" s="21"/>
      <c r="AH96" s="21"/>
      <c r="AI96" s="21"/>
      <c r="AJ96" s="22"/>
      <c r="AL96" s="6"/>
      <c r="AM96" s="7"/>
      <c r="AN96" s="21"/>
      <c r="AO96" s="21"/>
      <c r="AP96" s="21"/>
      <c r="AQ96" s="21"/>
      <c r="AR96" s="21"/>
      <c r="AS96" s="22"/>
      <c r="AU96" s="6"/>
      <c r="AV96" s="7"/>
      <c r="AW96" s="21"/>
      <c r="AX96" s="21"/>
      <c r="AY96" s="21"/>
      <c r="AZ96" s="21"/>
      <c r="BA96" s="21"/>
      <c r="BB96" s="22"/>
      <c r="BD96" s="6"/>
      <c r="BE96" s="7"/>
      <c r="BF96" s="21"/>
      <c r="BG96" s="21"/>
      <c r="BH96" s="21"/>
      <c r="BI96" s="21"/>
      <c r="BJ96" s="21"/>
      <c r="BK96" s="22"/>
      <c r="BM96" s="6"/>
      <c r="BN96" s="7"/>
      <c r="BO96" s="21"/>
      <c r="BP96" s="21"/>
      <c r="BQ96" s="21"/>
      <c r="BR96" s="21"/>
      <c r="BS96" s="21"/>
      <c r="BT96" s="22"/>
      <c r="BV96" s="6"/>
      <c r="BW96" s="7"/>
      <c r="BX96" s="21"/>
      <c r="BY96" s="21"/>
      <c r="BZ96" s="21"/>
      <c r="CA96" s="21"/>
      <c r="CB96" s="21"/>
      <c r="CC96" s="22"/>
    </row>
    <row r="97" spans="1:81" x14ac:dyDescent="0.25">
      <c r="A97">
        <v>11</v>
      </c>
      <c r="B97" s="9"/>
      <c r="C97" s="10"/>
      <c r="D97" s="23"/>
      <c r="E97" s="23"/>
      <c r="F97" s="23"/>
      <c r="G97" s="23"/>
      <c r="H97" s="23"/>
      <c r="I97" s="138"/>
      <c r="K97" s="9"/>
      <c r="L97" s="10"/>
      <c r="M97" s="23"/>
      <c r="N97" s="23"/>
      <c r="O97" s="23"/>
      <c r="P97" s="23"/>
      <c r="Q97" s="23"/>
      <c r="R97" s="138"/>
      <c r="T97" s="9"/>
      <c r="U97" s="10"/>
      <c r="V97" s="23"/>
      <c r="W97" s="23"/>
      <c r="X97" s="23"/>
      <c r="Y97" s="23"/>
      <c r="Z97" s="23"/>
      <c r="AA97" s="138"/>
      <c r="AC97" s="9"/>
      <c r="AD97" s="10"/>
      <c r="AE97" s="23"/>
      <c r="AF97" s="23"/>
      <c r="AG97" s="23"/>
      <c r="AH97" s="140"/>
      <c r="AI97" s="140"/>
      <c r="AJ97" s="138"/>
      <c r="AL97" s="9"/>
      <c r="AM97" s="10"/>
      <c r="AN97" s="23"/>
      <c r="AO97" s="23"/>
      <c r="AP97" s="23"/>
      <c r="AQ97" s="23"/>
      <c r="AR97" s="23"/>
      <c r="AS97" s="24"/>
      <c r="AU97" s="9"/>
      <c r="AV97" s="10"/>
      <c r="AW97" s="23"/>
      <c r="AX97" s="23"/>
      <c r="AY97" s="23"/>
      <c r="AZ97" s="23"/>
      <c r="BA97" s="23"/>
      <c r="BB97" s="24"/>
      <c r="BD97" s="9"/>
      <c r="BE97" s="10"/>
      <c r="BF97" s="23"/>
      <c r="BG97" s="23"/>
      <c r="BH97" s="23"/>
      <c r="BI97" s="23"/>
      <c r="BJ97" s="23"/>
      <c r="BK97" s="24"/>
      <c r="BM97" s="9"/>
      <c r="BN97" s="10"/>
      <c r="BO97" s="23"/>
      <c r="BP97" s="23"/>
      <c r="BQ97" s="23"/>
      <c r="BR97" s="23"/>
      <c r="BS97" s="23"/>
      <c r="BT97" s="24"/>
      <c r="BV97" s="9"/>
      <c r="BW97" s="10"/>
      <c r="BX97" s="23"/>
      <c r="BY97" s="23"/>
      <c r="BZ97" s="23"/>
      <c r="CA97" s="23"/>
      <c r="CB97" s="23"/>
      <c r="CC97" s="24"/>
    </row>
    <row r="98" spans="1:81" x14ac:dyDescent="0.25">
      <c r="A98">
        <v>12</v>
      </c>
    </row>
    <row r="99" spans="1:81" ht="15.75" x14ac:dyDescent="0.25">
      <c r="A99" s="15">
        <v>13</v>
      </c>
      <c r="B99" s="2"/>
      <c r="C99" s="3"/>
      <c r="D99" s="3"/>
      <c r="E99" s="4"/>
      <c r="F99" s="4"/>
      <c r="G99" s="4"/>
      <c r="H99" s="4"/>
      <c r="I99" s="5"/>
      <c r="K99" s="2"/>
      <c r="L99" s="3"/>
      <c r="M99" s="3"/>
      <c r="N99" s="4"/>
      <c r="O99" s="4"/>
      <c r="P99" s="4"/>
      <c r="Q99" s="4"/>
      <c r="R99" s="5"/>
      <c r="T99" s="2"/>
      <c r="U99" s="3"/>
      <c r="V99" s="3"/>
      <c r="W99" s="4"/>
      <c r="X99" s="4"/>
      <c r="Y99" s="4"/>
      <c r="Z99" s="4"/>
      <c r="AA99" s="5"/>
      <c r="AC99" s="2"/>
      <c r="AD99" s="3"/>
      <c r="AE99" s="3"/>
      <c r="AF99" s="4"/>
      <c r="AG99" s="4"/>
      <c r="AH99" s="4"/>
      <c r="AI99" s="4"/>
      <c r="AJ99" s="5"/>
      <c r="AL99" s="2"/>
      <c r="AM99" s="3"/>
      <c r="AN99" s="3"/>
      <c r="AO99" s="4"/>
      <c r="AP99" s="4"/>
      <c r="AQ99" s="4"/>
      <c r="AR99" s="4"/>
      <c r="AS99" s="5"/>
      <c r="AU99" s="2"/>
      <c r="AV99" s="3"/>
      <c r="AW99" s="3"/>
      <c r="AX99" s="4"/>
      <c r="AY99" s="4"/>
      <c r="AZ99" s="4"/>
      <c r="BA99" s="4"/>
      <c r="BB99" s="5"/>
      <c r="BD99" s="2"/>
      <c r="BE99" s="3"/>
      <c r="BF99" s="3"/>
      <c r="BG99" s="4"/>
      <c r="BH99" s="4"/>
      <c r="BI99" s="4"/>
      <c r="BJ99" s="4"/>
      <c r="BK99" s="5"/>
      <c r="BM99" s="2"/>
      <c r="BN99" s="3"/>
      <c r="BO99" s="3"/>
      <c r="BP99" s="4"/>
      <c r="BQ99" s="4"/>
      <c r="BR99" s="4"/>
      <c r="BS99" s="4"/>
      <c r="BT99" s="5"/>
      <c r="BV99" s="2"/>
      <c r="BW99" s="3"/>
      <c r="BX99" s="3"/>
      <c r="BY99" s="4"/>
      <c r="BZ99" s="4"/>
      <c r="CA99" s="4"/>
      <c r="CB99" s="4"/>
      <c r="CC99" s="5"/>
    </row>
    <row r="100" spans="1:81" x14ac:dyDescent="0.25">
      <c r="A100">
        <v>14</v>
      </c>
      <c r="B100" s="19"/>
      <c r="C100" s="7"/>
      <c r="D100" s="7"/>
      <c r="E100" s="17"/>
      <c r="F100" s="17"/>
      <c r="G100" s="17"/>
      <c r="H100" s="17"/>
      <c r="I100" s="18"/>
      <c r="K100" s="19"/>
      <c r="L100" s="7"/>
      <c r="M100" s="7"/>
      <c r="N100" s="17"/>
      <c r="O100" s="17"/>
      <c r="P100" s="17"/>
      <c r="Q100" s="17"/>
      <c r="R100" s="18"/>
      <c r="T100" s="19"/>
      <c r="U100" s="7"/>
      <c r="V100" s="7"/>
      <c r="W100" s="17"/>
      <c r="X100" s="17"/>
      <c r="Y100" s="17"/>
      <c r="Z100" s="17"/>
      <c r="AA100" s="18"/>
      <c r="AC100" s="19"/>
      <c r="AD100" s="7"/>
      <c r="AE100" s="7"/>
      <c r="AF100" s="17"/>
      <c r="AG100" s="17"/>
      <c r="AH100" s="17"/>
      <c r="AI100" s="17"/>
      <c r="AJ100" s="18"/>
      <c r="AL100" s="19"/>
      <c r="AM100" s="7"/>
      <c r="AN100" s="7"/>
      <c r="AO100" s="17"/>
      <c r="AP100" s="17"/>
      <c r="AQ100" s="17"/>
      <c r="AR100" s="17"/>
      <c r="AS100" s="18"/>
      <c r="AU100" s="19"/>
      <c r="AV100" s="7"/>
      <c r="AW100" s="7"/>
      <c r="AX100" s="17"/>
      <c r="AY100" s="17"/>
      <c r="AZ100" s="17"/>
      <c r="BA100" s="17"/>
      <c r="BB100" s="18"/>
      <c r="BD100" s="19"/>
      <c r="BE100" s="7"/>
      <c r="BF100" s="7"/>
      <c r="BG100" s="17"/>
      <c r="BH100" s="17"/>
      <c r="BI100" s="17"/>
      <c r="BJ100" s="17"/>
      <c r="BK100" s="18"/>
      <c r="BM100" s="19"/>
      <c r="BN100" s="7"/>
      <c r="BO100" s="7"/>
      <c r="BP100" s="17"/>
      <c r="BQ100" s="17"/>
      <c r="BR100" s="17"/>
      <c r="BS100" s="17"/>
      <c r="BT100" s="18"/>
      <c r="BV100" s="19"/>
      <c r="BW100" s="7"/>
      <c r="BX100" s="7"/>
      <c r="BY100" s="17"/>
      <c r="BZ100" s="17"/>
      <c r="CA100" s="17"/>
      <c r="CB100" s="17"/>
      <c r="CC100" s="18"/>
    </row>
    <row r="101" spans="1:81" x14ac:dyDescent="0.25">
      <c r="A101">
        <v>15</v>
      </c>
      <c r="B101" s="6"/>
      <c r="C101" s="7"/>
      <c r="D101" s="7"/>
      <c r="E101" s="7"/>
      <c r="F101" s="7"/>
      <c r="G101" s="7"/>
      <c r="H101" s="7"/>
      <c r="I101" s="8"/>
      <c r="K101" s="6"/>
      <c r="L101" s="7"/>
      <c r="M101" s="7"/>
      <c r="N101" s="7"/>
      <c r="O101" s="7"/>
      <c r="P101" s="7"/>
      <c r="Q101" s="7"/>
      <c r="R101" s="8"/>
      <c r="T101" s="6"/>
      <c r="U101" s="7"/>
      <c r="V101" s="7"/>
      <c r="W101" s="29"/>
      <c r="X101" s="29"/>
      <c r="Y101" s="29"/>
      <c r="Z101" s="7"/>
      <c r="AA101" s="8"/>
      <c r="AC101" s="6"/>
      <c r="AD101" s="7"/>
      <c r="AE101" s="7"/>
      <c r="AF101" s="29"/>
      <c r="AG101" s="29"/>
      <c r="AH101" s="29"/>
      <c r="AI101" s="7"/>
      <c r="AJ101" s="8"/>
      <c r="AL101" s="6"/>
      <c r="AM101" s="7"/>
      <c r="AN101" s="7"/>
      <c r="AO101" s="29"/>
      <c r="AP101" s="29"/>
      <c r="AQ101" s="29"/>
      <c r="AR101" s="7"/>
      <c r="AS101" s="8"/>
      <c r="AU101" s="6"/>
      <c r="AV101" s="7"/>
      <c r="AW101" s="7"/>
      <c r="AX101" s="29"/>
      <c r="AY101" s="29"/>
      <c r="AZ101" s="29"/>
      <c r="BA101" s="7"/>
      <c r="BB101" s="8"/>
      <c r="BD101" s="6"/>
      <c r="BE101" s="7"/>
      <c r="BF101" s="7"/>
      <c r="BG101" s="29"/>
      <c r="BH101" s="29"/>
      <c r="BI101" s="29"/>
      <c r="BJ101" s="7"/>
      <c r="BK101" s="8"/>
      <c r="BM101" s="6"/>
      <c r="BN101" s="7"/>
      <c r="BO101" s="7"/>
      <c r="BP101" s="29"/>
      <c r="BQ101" s="29"/>
      <c r="BR101" s="29"/>
      <c r="BS101" s="7"/>
      <c r="BT101" s="8"/>
      <c r="BV101" s="6"/>
      <c r="BW101" s="7"/>
      <c r="BX101" s="7"/>
      <c r="BY101" s="29"/>
      <c r="BZ101" s="29"/>
      <c r="CA101" s="29"/>
      <c r="CB101" s="7"/>
      <c r="CC101" s="8"/>
    </row>
    <row r="102" spans="1:81" ht="15.75" x14ac:dyDescent="0.25">
      <c r="A102" s="15">
        <v>16</v>
      </c>
      <c r="B102" s="6"/>
      <c r="C102" s="7"/>
      <c r="D102" s="7"/>
      <c r="E102" s="7"/>
      <c r="F102" s="7"/>
      <c r="G102" s="7"/>
      <c r="H102" s="7"/>
      <c r="I102" s="8"/>
      <c r="K102" s="6"/>
      <c r="L102" s="7"/>
      <c r="M102" s="7"/>
      <c r="N102" s="7"/>
      <c r="O102" s="7"/>
      <c r="P102" s="7"/>
      <c r="Q102" s="7"/>
      <c r="R102" s="8"/>
      <c r="T102" s="6"/>
      <c r="U102" s="7"/>
      <c r="V102" s="7"/>
      <c r="W102" s="29"/>
      <c r="X102" s="29"/>
      <c r="Y102" s="7"/>
      <c r="Z102" s="7"/>
      <c r="AA102" s="8"/>
      <c r="AC102" s="6"/>
      <c r="AD102" s="7"/>
      <c r="AE102" s="7"/>
      <c r="AF102" s="29"/>
      <c r="AG102" s="29"/>
      <c r="AH102" s="7"/>
      <c r="AI102" s="7"/>
      <c r="AJ102" s="8"/>
      <c r="AL102" s="6"/>
      <c r="AM102" s="7"/>
      <c r="AN102" s="7"/>
      <c r="AO102" s="29"/>
      <c r="AP102" s="29"/>
      <c r="AQ102" s="7"/>
      <c r="AR102" s="7"/>
      <c r="AS102" s="8"/>
      <c r="AU102" s="6"/>
      <c r="AV102" s="7"/>
      <c r="AW102" s="7"/>
      <c r="AX102" s="29"/>
      <c r="AY102" s="29"/>
      <c r="AZ102" s="7"/>
      <c r="BA102" s="7"/>
      <c r="BB102" s="8"/>
      <c r="BD102" s="6"/>
      <c r="BE102" s="7"/>
      <c r="BF102" s="7"/>
      <c r="BG102" s="29"/>
      <c r="BH102" s="29"/>
      <c r="BI102" s="7"/>
      <c r="BJ102" s="7"/>
      <c r="BK102" s="8"/>
      <c r="BM102" s="6"/>
      <c r="BN102" s="7"/>
      <c r="BO102" s="7"/>
      <c r="BP102" s="29"/>
      <c r="BQ102" s="29"/>
      <c r="BR102" s="7"/>
      <c r="BS102" s="7"/>
      <c r="BT102" s="8"/>
      <c r="BV102" s="6"/>
      <c r="BW102" s="7"/>
      <c r="BX102" s="7"/>
      <c r="BY102" s="29"/>
      <c r="BZ102" s="29"/>
      <c r="CA102" s="7"/>
      <c r="CB102" s="7"/>
      <c r="CC102" s="8"/>
    </row>
    <row r="103" spans="1:81" x14ac:dyDescent="0.25">
      <c r="A103">
        <v>17</v>
      </c>
      <c r="B103" s="6"/>
      <c r="C103" s="7"/>
      <c r="D103" s="7"/>
      <c r="E103" s="7"/>
      <c r="F103" s="7"/>
      <c r="G103" s="7"/>
      <c r="H103" s="7"/>
      <c r="I103" s="8"/>
      <c r="K103" s="6"/>
      <c r="L103" s="7"/>
      <c r="M103" s="7"/>
      <c r="N103" s="7"/>
      <c r="O103" s="7"/>
      <c r="P103" s="7"/>
      <c r="Q103" s="7"/>
      <c r="R103" s="8"/>
      <c r="T103" s="6"/>
      <c r="U103" s="7"/>
      <c r="V103" s="7"/>
      <c r="W103" s="29"/>
      <c r="X103" s="29"/>
      <c r="Y103" s="7"/>
      <c r="Z103" s="7"/>
      <c r="AA103" s="8"/>
      <c r="AC103" s="6"/>
      <c r="AD103" s="7"/>
      <c r="AE103" s="7"/>
      <c r="AF103" s="29"/>
      <c r="AG103" s="29"/>
      <c r="AH103" s="7"/>
      <c r="AI103" s="7"/>
      <c r="AJ103" s="8"/>
      <c r="AL103" s="6"/>
      <c r="AM103" s="7"/>
      <c r="AN103" s="7"/>
      <c r="AO103" s="29"/>
      <c r="AP103" s="29"/>
      <c r="AQ103" s="7"/>
      <c r="AR103" s="7"/>
      <c r="AS103" s="8"/>
      <c r="AU103" s="6"/>
      <c r="AV103" s="7"/>
      <c r="AW103" s="7"/>
      <c r="AX103" s="29"/>
      <c r="AY103" s="29"/>
      <c r="AZ103" s="7"/>
      <c r="BA103" s="7"/>
      <c r="BB103" s="8"/>
      <c r="BD103" s="6"/>
      <c r="BE103" s="7"/>
      <c r="BF103" s="7"/>
      <c r="BG103" s="29"/>
      <c r="BH103" s="29"/>
      <c r="BI103" s="7"/>
      <c r="BJ103" s="7"/>
      <c r="BK103" s="8"/>
      <c r="BM103" s="6"/>
      <c r="BN103" s="7"/>
      <c r="BO103" s="7"/>
      <c r="BP103" s="29"/>
      <c r="BQ103" s="29"/>
      <c r="BR103" s="7"/>
      <c r="BS103" s="7"/>
      <c r="BT103" s="8"/>
      <c r="BV103" s="6"/>
      <c r="BW103" s="7"/>
      <c r="BX103" s="7"/>
      <c r="BY103" s="29"/>
      <c r="BZ103" s="29"/>
      <c r="CA103" s="7"/>
      <c r="CB103" s="7"/>
      <c r="CC103" s="8"/>
    </row>
    <row r="104" spans="1:81" x14ac:dyDescent="0.25">
      <c r="A104">
        <v>18</v>
      </c>
      <c r="B104" s="6"/>
      <c r="C104" s="7"/>
      <c r="D104" s="7"/>
      <c r="E104" s="7"/>
      <c r="F104" s="7"/>
      <c r="G104" s="7"/>
      <c r="H104" s="7"/>
      <c r="I104" s="7"/>
      <c r="K104" s="6"/>
      <c r="L104" s="7"/>
      <c r="M104" s="7"/>
      <c r="N104" s="7"/>
      <c r="O104" s="7"/>
      <c r="P104" s="7"/>
      <c r="Q104" s="7"/>
      <c r="R104" s="8"/>
      <c r="T104" s="6"/>
      <c r="U104" s="7"/>
      <c r="V104" s="7"/>
      <c r="W104" s="7"/>
      <c r="X104" s="29"/>
      <c r="Y104" s="29"/>
      <c r="Z104" s="29"/>
      <c r="AA104" s="8"/>
      <c r="AC104" s="6"/>
      <c r="AD104" s="7"/>
      <c r="AE104" s="7"/>
      <c r="AF104" s="7"/>
      <c r="AG104" s="29"/>
      <c r="AH104" s="29"/>
      <c r="AI104" s="29"/>
      <c r="AJ104" s="8"/>
      <c r="AL104" s="6"/>
      <c r="AM104" s="7"/>
      <c r="AN104" s="7"/>
      <c r="AO104" s="7"/>
      <c r="AP104" s="29"/>
      <c r="AQ104" s="29"/>
      <c r="AR104" s="29"/>
      <c r="AS104" s="8"/>
      <c r="AU104" s="6"/>
      <c r="AV104" s="7"/>
      <c r="AW104" s="7"/>
      <c r="AX104" s="7"/>
      <c r="AY104" s="29"/>
      <c r="AZ104" s="29"/>
      <c r="BA104" s="29"/>
      <c r="BB104" s="8"/>
      <c r="BD104" s="6"/>
      <c r="BE104" s="7"/>
      <c r="BF104" s="7"/>
      <c r="BG104" s="7"/>
      <c r="BH104" s="29"/>
      <c r="BI104" s="29"/>
      <c r="BJ104" s="29"/>
      <c r="BK104" s="8"/>
      <c r="BM104" s="6"/>
      <c r="BN104" s="7"/>
      <c r="BO104" s="7"/>
      <c r="BP104" s="7"/>
      <c r="BQ104" s="29"/>
      <c r="BR104" s="29"/>
      <c r="BS104" s="29"/>
      <c r="BT104" s="8"/>
      <c r="BV104" s="6"/>
      <c r="BW104" s="7"/>
      <c r="BX104" s="7"/>
      <c r="BY104" s="7"/>
      <c r="BZ104" s="29"/>
      <c r="CA104" s="29"/>
      <c r="CB104" s="29"/>
      <c r="CC104" s="8"/>
    </row>
    <row r="105" spans="1:81" ht="15.75" x14ac:dyDescent="0.25">
      <c r="A105" s="15">
        <v>19</v>
      </c>
      <c r="B105" s="6"/>
      <c r="C105" s="7"/>
      <c r="D105" s="7"/>
      <c r="E105" s="7"/>
      <c r="F105" s="7"/>
      <c r="G105" s="7"/>
      <c r="H105" s="7"/>
      <c r="I105" s="8"/>
      <c r="K105" s="6"/>
      <c r="L105" s="7"/>
      <c r="M105" s="7"/>
      <c r="N105" s="7"/>
      <c r="O105" s="7"/>
      <c r="P105" s="7"/>
      <c r="Q105" s="7"/>
      <c r="R105" s="8"/>
      <c r="T105" s="6"/>
      <c r="U105" s="7"/>
      <c r="V105" s="7"/>
      <c r="W105" s="7"/>
      <c r="X105" s="29"/>
      <c r="Y105" s="29"/>
      <c r="AA105" s="8"/>
      <c r="AC105" s="6"/>
      <c r="AD105" s="7"/>
      <c r="AE105" s="7"/>
      <c r="AF105" s="7"/>
      <c r="AG105" s="29"/>
      <c r="AH105" s="29"/>
      <c r="AJ105" s="8"/>
      <c r="AL105" s="6"/>
      <c r="AM105" s="7"/>
      <c r="AN105" s="7"/>
      <c r="AO105" s="7"/>
      <c r="AP105" s="29"/>
      <c r="AQ105" s="29"/>
      <c r="AS105" s="8"/>
      <c r="AU105" s="6"/>
      <c r="AV105" s="7"/>
      <c r="AW105" s="7"/>
      <c r="AX105" s="7"/>
      <c r="AY105" s="29"/>
      <c r="AZ105" s="29"/>
      <c r="BB105" s="8"/>
      <c r="BD105" s="6"/>
      <c r="BE105" s="7"/>
      <c r="BF105" s="7"/>
      <c r="BG105" s="7"/>
      <c r="BH105" s="29"/>
      <c r="BI105" s="29"/>
      <c r="BK105" s="8"/>
      <c r="BM105" s="6"/>
      <c r="BN105" s="7"/>
      <c r="BO105" s="7"/>
      <c r="BP105" s="7"/>
      <c r="BQ105" s="29"/>
      <c r="BR105" s="29"/>
      <c r="BT105" s="8"/>
      <c r="BV105" s="6"/>
      <c r="BW105" s="7"/>
      <c r="BX105" s="7"/>
      <c r="BY105" s="7"/>
      <c r="BZ105" s="29"/>
      <c r="CA105" s="29"/>
      <c r="CC105" s="8"/>
    </row>
    <row r="106" spans="1:81" x14ac:dyDescent="0.25">
      <c r="A106">
        <v>20</v>
      </c>
      <c r="B106" s="6"/>
      <c r="C106" s="7"/>
      <c r="D106" s="7"/>
      <c r="E106" s="7"/>
      <c r="F106" s="7"/>
      <c r="G106" s="7"/>
      <c r="H106" s="7"/>
      <c r="I106" s="8"/>
      <c r="K106" s="6"/>
      <c r="L106" s="7"/>
      <c r="M106" s="7"/>
      <c r="N106" s="7"/>
      <c r="O106" s="7"/>
      <c r="P106" s="7"/>
      <c r="Q106" s="7"/>
      <c r="R106" s="8"/>
      <c r="T106" s="6"/>
      <c r="U106" s="7"/>
      <c r="V106" s="7"/>
      <c r="W106" s="7"/>
      <c r="X106" s="7"/>
      <c r="Y106" s="7"/>
      <c r="Z106" s="7"/>
      <c r="AA106" s="8"/>
      <c r="AC106" s="6"/>
      <c r="AD106" s="7"/>
      <c r="AE106" s="7"/>
      <c r="AF106" s="7"/>
      <c r="AG106" s="7"/>
      <c r="AH106" s="7"/>
      <c r="AI106" s="7"/>
      <c r="AJ106" s="8"/>
      <c r="AL106" s="6"/>
      <c r="AM106" s="7"/>
      <c r="AN106" s="7"/>
      <c r="AO106" s="7"/>
      <c r="AP106" s="7"/>
      <c r="AQ106" s="7"/>
      <c r="AR106" s="7"/>
      <c r="AS106" s="8"/>
      <c r="AU106" s="6"/>
      <c r="AV106" s="7"/>
      <c r="AW106" s="7"/>
      <c r="AX106" s="7"/>
      <c r="AY106" s="7"/>
      <c r="AZ106" s="7"/>
      <c r="BA106" s="7"/>
      <c r="BB106" s="8"/>
      <c r="BD106" s="6"/>
      <c r="BE106" s="7"/>
      <c r="BF106" s="7"/>
      <c r="BG106" s="7"/>
      <c r="BH106" s="7"/>
      <c r="BI106" s="7"/>
      <c r="BJ106" s="7"/>
      <c r="BK106" s="8"/>
      <c r="BM106" s="6"/>
      <c r="BN106" s="7"/>
      <c r="BO106" s="7"/>
      <c r="BP106" s="7"/>
      <c r="BQ106" s="7"/>
      <c r="BR106" s="7"/>
      <c r="BS106" s="7"/>
      <c r="BT106" s="8"/>
      <c r="BV106" s="6"/>
      <c r="BW106" s="7"/>
      <c r="BX106" s="7"/>
      <c r="BY106" s="7"/>
      <c r="BZ106" s="7"/>
      <c r="CA106" s="7"/>
      <c r="CB106" s="7"/>
      <c r="CC106" s="8"/>
    </row>
    <row r="107" spans="1:81" x14ac:dyDescent="0.25">
      <c r="A107">
        <v>21</v>
      </c>
      <c r="B107" s="6"/>
      <c r="C107" s="7"/>
      <c r="D107" s="7"/>
      <c r="E107" s="7"/>
      <c r="F107" s="7"/>
      <c r="G107" s="7"/>
      <c r="H107" s="7"/>
      <c r="I107" s="8"/>
      <c r="K107" s="6"/>
      <c r="L107" s="7"/>
      <c r="M107" s="7"/>
      <c r="N107" s="7"/>
      <c r="O107" s="7"/>
      <c r="P107" s="7"/>
      <c r="Q107" s="7"/>
      <c r="R107" s="8"/>
      <c r="T107" s="6"/>
      <c r="U107" s="7"/>
      <c r="V107" s="7"/>
      <c r="W107" s="7"/>
      <c r="X107" s="7"/>
      <c r="Y107" s="7"/>
      <c r="Z107" s="7"/>
      <c r="AA107" s="8"/>
      <c r="AC107" s="6"/>
      <c r="AD107" s="7"/>
      <c r="AE107" s="7"/>
      <c r="AF107" s="7"/>
      <c r="AG107" s="7"/>
      <c r="AH107" s="7"/>
      <c r="AI107" s="7"/>
      <c r="AJ107" s="8"/>
      <c r="AL107" s="6"/>
      <c r="AM107" s="7"/>
      <c r="AN107" s="7"/>
      <c r="AO107" s="7"/>
      <c r="AP107" s="7"/>
      <c r="AQ107" s="7"/>
      <c r="AR107" s="7"/>
      <c r="AS107" s="8"/>
      <c r="AU107" s="6"/>
      <c r="AV107" s="7"/>
      <c r="AW107" s="7"/>
      <c r="AX107" s="7"/>
      <c r="AY107" s="7"/>
      <c r="AZ107" s="7"/>
      <c r="BA107" s="7"/>
      <c r="BB107" s="8"/>
      <c r="BD107" s="6"/>
      <c r="BE107" s="7"/>
      <c r="BF107" s="7"/>
      <c r="BG107" s="7"/>
      <c r="BH107" s="7"/>
      <c r="BI107" s="7"/>
      <c r="BJ107" s="7"/>
      <c r="BK107" s="8"/>
      <c r="BM107" s="6"/>
      <c r="BN107" s="7"/>
      <c r="BO107" s="7"/>
      <c r="BP107" s="7"/>
      <c r="BQ107" s="7"/>
      <c r="BR107" s="7"/>
      <c r="BS107" s="7"/>
      <c r="BT107" s="8"/>
      <c r="BV107" s="6"/>
      <c r="BW107" s="7"/>
      <c r="BX107" s="7"/>
      <c r="BY107" s="7"/>
      <c r="BZ107" s="7"/>
      <c r="CA107" s="7"/>
      <c r="CB107" s="7"/>
      <c r="CC107" s="8"/>
    </row>
    <row r="108" spans="1:81" ht="15.75" x14ac:dyDescent="0.25">
      <c r="A108" s="15">
        <v>22</v>
      </c>
      <c r="B108" s="6"/>
      <c r="C108" s="7"/>
      <c r="D108" s="7"/>
      <c r="E108" s="7"/>
      <c r="F108" s="7"/>
      <c r="G108" s="7"/>
      <c r="H108" s="7"/>
      <c r="I108" s="8"/>
      <c r="K108" s="6"/>
      <c r="L108" s="7"/>
      <c r="M108" s="7"/>
      <c r="N108" s="7"/>
      <c r="O108" s="7"/>
      <c r="P108" s="7"/>
      <c r="Q108" s="7"/>
      <c r="R108" s="8"/>
      <c r="T108" s="6"/>
      <c r="U108" s="7"/>
      <c r="V108" s="7"/>
      <c r="W108" s="7"/>
      <c r="X108" s="7"/>
      <c r="Y108" s="7"/>
      <c r="Z108" s="7"/>
      <c r="AA108" s="8"/>
      <c r="AC108" s="6"/>
      <c r="AD108" s="7"/>
      <c r="AE108" s="7"/>
      <c r="AF108" s="7"/>
      <c r="AG108" s="7"/>
      <c r="AH108" s="7"/>
      <c r="AI108" s="7"/>
      <c r="AJ108" s="8"/>
      <c r="AL108" s="6"/>
      <c r="AM108" s="7"/>
      <c r="AN108" s="7"/>
      <c r="AO108" s="7"/>
      <c r="AP108" s="7"/>
      <c r="AQ108" s="7"/>
      <c r="AR108" s="7"/>
      <c r="AS108" s="8"/>
      <c r="AU108" s="6"/>
      <c r="AV108" s="7"/>
      <c r="AW108" s="7"/>
      <c r="AX108" s="7"/>
      <c r="AY108" s="7"/>
      <c r="AZ108" s="7"/>
      <c r="BA108" s="7"/>
      <c r="BB108" s="8"/>
      <c r="BD108" s="6"/>
      <c r="BE108" s="7"/>
      <c r="BF108" s="7"/>
      <c r="BG108" s="7"/>
      <c r="BH108" s="7"/>
      <c r="BI108" s="7"/>
      <c r="BJ108" s="7"/>
      <c r="BK108" s="8"/>
      <c r="BM108" s="6"/>
      <c r="BN108" s="7"/>
      <c r="BO108" s="7"/>
      <c r="BP108" s="7"/>
      <c r="BQ108" s="7"/>
      <c r="BR108" s="7"/>
      <c r="BS108" s="7"/>
      <c r="BT108" s="8"/>
      <c r="BV108" s="6"/>
      <c r="BW108" s="7"/>
      <c r="BX108" s="7"/>
      <c r="BY108" s="7"/>
      <c r="BZ108" s="7"/>
      <c r="CA108" s="7"/>
      <c r="CB108" s="7"/>
      <c r="CC108" s="8"/>
    </row>
    <row r="109" spans="1:81" x14ac:dyDescent="0.25">
      <c r="A109">
        <v>23</v>
      </c>
      <c r="B109" s="6"/>
      <c r="C109" s="7"/>
      <c r="D109" s="7"/>
      <c r="E109" s="7"/>
      <c r="F109" s="7"/>
      <c r="G109" s="7"/>
      <c r="H109" s="7"/>
      <c r="I109" s="8"/>
      <c r="K109" s="6"/>
      <c r="L109" s="7"/>
      <c r="M109" s="7"/>
      <c r="N109" s="7"/>
      <c r="O109" s="7"/>
      <c r="P109" s="7"/>
      <c r="Q109" s="7"/>
      <c r="R109" s="8"/>
      <c r="T109" s="6"/>
      <c r="U109" s="7"/>
      <c r="V109" s="7"/>
      <c r="W109" s="7"/>
      <c r="X109" s="7"/>
      <c r="Y109" s="7"/>
      <c r="Z109" s="7"/>
      <c r="AA109" s="8"/>
      <c r="AC109" s="6"/>
      <c r="AD109" s="7"/>
      <c r="AE109" s="7"/>
      <c r="AF109" s="7"/>
      <c r="AG109" s="7"/>
      <c r="AH109" s="7"/>
      <c r="AI109" s="7"/>
      <c r="AJ109" s="8"/>
      <c r="AL109" s="6"/>
      <c r="AM109" s="7"/>
      <c r="AN109" s="7"/>
      <c r="AO109" s="7"/>
      <c r="AP109" s="7"/>
      <c r="AQ109" s="7"/>
      <c r="AR109" s="7"/>
      <c r="AS109" s="8"/>
      <c r="AU109" s="6"/>
      <c r="AV109" s="7"/>
      <c r="AW109" s="7"/>
      <c r="AX109" s="7"/>
      <c r="AY109" s="7"/>
      <c r="AZ109" s="7"/>
      <c r="BA109" s="7"/>
      <c r="BB109" s="8"/>
      <c r="BD109" s="6"/>
      <c r="BE109" s="7"/>
      <c r="BF109" s="7"/>
      <c r="BG109" s="7"/>
      <c r="BH109" s="7"/>
      <c r="BI109" s="7"/>
      <c r="BJ109" s="7"/>
      <c r="BK109" s="8"/>
      <c r="BM109" s="6"/>
      <c r="BN109" s="7"/>
      <c r="BO109" s="7"/>
      <c r="BP109" s="7"/>
      <c r="BQ109" s="7"/>
      <c r="BR109" s="7"/>
      <c r="BS109" s="7"/>
      <c r="BT109" s="8"/>
      <c r="BV109" s="6"/>
      <c r="BW109" s="7"/>
      <c r="BX109" s="7"/>
      <c r="BY109" s="7"/>
      <c r="BZ109" s="7"/>
      <c r="CA109" s="7"/>
      <c r="CB109" s="7"/>
      <c r="CC109" s="8"/>
    </row>
    <row r="110" spans="1:81" x14ac:dyDescent="0.25">
      <c r="A110">
        <v>24</v>
      </c>
      <c r="B110" s="6"/>
      <c r="C110" s="7"/>
      <c r="D110" s="7"/>
      <c r="E110" s="7"/>
      <c r="F110" s="7"/>
      <c r="G110" s="7"/>
      <c r="H110" s="7"/>
      <c r="I110" s="8"/>
      <c r="K110" s="6"/>
      <c r="L110" s="7"/>
      <c r="M110" s="7"/>
      <c r="N110" s="7"/>
      <c r="O110" s="7"/>
      <c r="P110" s="7"/>
      <c r="Q110" s="7"/>
      <c r="R110" s="8"/>
      <c r="T110" s="6"/>
      <c r="U110" s="7"/>
      <c r="V110" s="7"/>
      <c r="W110" s="7"/>
      <c r="X110" s="7"/>
      <c r="Y110" s="7"/>
      <c r="Z110" s="7"/>
      <c r="AA110" s="8"/>
      <c r="AC110" s="6"/>
      <c r="AD110" s="7"/>
      <c r="AE110" s="7"/>
      <c r="AF110" s="7"/>
      <c r="AG110" s="7"/>
      <c r="AH110" s="7"/>
      <c r="AI110" s="7"/>
      <c r="AJ110" s="8"/>
      <c r="AL110" s="6"/>
      <c r="AM110" s="7"/>
      <c r="AN110" s="7"/>
      <c r="AO110" s="7"/>
      <c r="AP110" s="7"/>
      <c r="AQ110" s="7"/>
      <c r="AR110" s="7"/>
      <c r="AS110" s="8"/>
      <c r="AU110" s="6"/>
      <c r="AV110" s="7"/>
      <c r="AW110" s="7"/>
      <c r="AX110" s="7"/>
      <c r="AY110" s="7"/>
      <c r="AZ110" s="7"/>
      <c r="BA110" s="7"/>
      <c r="BB110" s="8"/>
      <c r="BD110" s="6"/>
      <c r="BE110" s="7"/>
      <c r="BF110" s="7"/>
      <c r="BG110" s="7"/>
      <c r="BH110" s="7"/>
      <c r="BI110" s="7"/>
      <c r="BJ110" s="7"/>
      <c r="BK110" s="8"/>
      <c r="BM110" s="6"/>
      <c r="BN110" s="7"/>
      <c r="BO110" s="7"/>
      <c r="BP110" s="7"/>
      <c r="BQ110" s="7"/>
      <c r="BR110" s="7"/>
      <c r="BS110" s="7"/>
      <c r="BT110" s="8"/>
      <c r="BV110" s="6"/>
      <c r="BW110" s="7"/>
      <c r="BX110" s="7"/>
      <c r="BY110" s="7"/>
      <c r="BZ110" s="7"/>
      <c r="CA110" s="7"/>
      <c r="CB110" s="7"/>
      <c r="CC110" s="8"/>
    </row>
    <row r="111" spans="1:81" x14ac:dyDescent="0.25">
      <c r="A111">
        <v>25</v>
      </c>
      <c r="B111" s="6"/>
      <c r="C111" s="7"/>
      <c r="D111" s="7"/>
      <c r="E111" s="7"/>
      <c r="F111" s="7"/>
      <c r="G111" s="7"/>
      <c r="H111" s="7"/>
      <c r="I111" s="8"/>
      <c r="K111" s="6"/>
      <c r="L111" s="7"/>
      <c r="M111" s="7"/>
      <c r="N111" s="7"/>
      <c r="O111" s="7"/>
      <c r="P111" s="7"/>
      <c r="Q111" s="7"/>
      <c r="R111" s="8"/>
      <c r="T111" s="6"/>
      <c r="U111" s="7"/>
      <c r="V111" s="7"/>
      <c r="W111" s="7"/>
      <c r="X111" s="7"/>
      <c r="Y111" s="7"/>
      <c r="Z111" s="7"/>
      <c r="AA111" s="8"/>
      <c r="AC111" s="6"/>
      <c r="AD111" s="7"/>
      <c r="AE111" s="7"/>
      <c r="AF111" s="7"/>
      <c r="AG111" s="7"/>
      <c r="AH111" s="7"/>
      <c r="AI111" s="7"/>
      <c r="AJ111" s="8"/>
      <c r="AL111" s="6"/>
      <c r="AM111" s="7"/>
      <c r="AN111" s="7"/>
      <c r="AO111" s="7"/>
      <c r="AP111" s="7"/>
      <c r="AQ111" s="7"/>
      <c r="AR111" s="7"/>
      <c r="AS111" s="8"/>
      <c r="AU111" s="6"/>
      <c r="AV111" s="7"/>
      <c r="AW111" s="7"/>
      <c r="AX111" s="7"/>
      <c r="AY111" s="7"/>
      <c r="AZ111" s="7"/>
      <c r="BA111" s="7"/>
      <c r="BB111" s="8"/>
      <c r="BD111" s="6"/>
      <c r="BE111" s="7"/>
      <c r="BF111" s="7"/>
      <c r="BG111" s="7"/>
      <c r="BH111" s="7"/>
      <c r="BI111" s="7"/>
      <c r="BJ111" s="7"/>
      <c r="BK111" s="8"/>
      <c r="BM111" s="6"/>
      <c r="BN111" s="7"/>
      <c r="BO111" s="7"/>
      <c r="BP111" s="7"/>
      <c r="BQ111" s="7"/>
      <c r="BR111" s="7"/>
      <c r="BS111" s="7"/>
      <c r="BT111" s="8"/>
      <c r="BV111" s="6"/>
      <c r="BW111" s="7"/>
      <c r="BX111" s="7"/>
      <c r="BY111" s="7"/>
      <c r="BZ111" s="7"/>
      <c r="CA111" s="7"/>
      <c r="CB111" s="7"/>
      <c r="CC111" s="8"/>
    </row>
    <row r="112" spans="1:81" x14ac:dyDescent="0.25">
      <c r="A112">
        <v>26</v>
      </c>
      <c r="B112" s="6"/>
      <c r="C112" s="7"/>
      <c r="D112" s="7"/>
      <c r="E112" s="7"/>
      <c r="F112" s="7"/>
      <c r="G112" s="7"/>
      <c r="H112" s="7"/>
      <c r="I112" s="8"/>
      <c r="K112" s="6"/>
      <c r="L112" s="7"/>
      <c r="M112" s="7"/>
      <c r="N112" s="7"/>
      <c r="O112" s="7"/>
      <c r="P112" s="7"/>
      <c r="Q112" s="7"/>
      <c r="R112" s="8"/>
      <c r="T112" s="6"/>
      <c r="U112" s="7"/>
      <c r="V112" s="7"/>
      <c r="W112" s="7"/>
      <c r="X112" s="7"/>
      <c r="Y112" s="7"/>
      <c r="Z112" s="7"/>
      <c r="AA112" s="8"/>
      <c r="AC112" s="6"/>
      <c r="AD112" s="7"/>
      <c r="AE112" s="7"/>
      <c r="AF112" s="7"/>
      <c r="AG112" s="7"/>
      <c r="AH112" s="7"/>
      <c r="AI112" s="7"/>
      <c r="AJ112" s="8"/>
      <c r="AL112" s="6"/>
      <c r="AM112" s="7"/>
      <c r="AN112" s="7"/>
      <c r="AO112" s="7"/>
      <c r="AP112" s="7"/>
      <c r="AQ112" s="7"/>
      <c r="AR112" s="7"/>
      <c r="AS112" s="8"/>
      <c r="AU112" s="6"/>
      <c r="AV112" s="7"/>
      <c r="AW112" s="7"/>
      <c r="AX112" s="7"/>
      <c r="AY112" s="7"/>
      <c r="AZ112" s="7"/>
      <c r="BA112" s="7"/>
      <c r="BB112" s="8"/>
      <c r="BD112" s="6"/>
      <c r="BE112" s="7"/>
      <c r="BF112" s="7"/>
      <c r="BG112" s="7"/>
      <c r="BH112" s="7"/>
      <c r="BI112" s="7"/>
      <c r="BJ112" s="7"/>
      <c r="BK112" s="8"/>
      <c r="BM112" s="6"/>
      <c r="BN112" s="7"/>
      <c r="BO112" s="7"/>
      <c r="BP112" s="7"/>
      <c r="BQ112" s="7"/>
      <c r="BR112" s="7"/>
      <c r="BS112" s="7"/>
      <c r="BT112" s="8"/>
      <c r="BV112" s="6"/>
      <c r="BW112" s="7"/>
      <c r="BX112" s="7"/>
      <c r="BY112" s="7"/>
      <c r="BZ112" s="7"/>
      <c r="CA112" s="7"/>
      <c r="CB112" s="7"/>
      <c r="CC112" s="8"/>
    </row>
    <row r="113" spans="1:81" x14ac:dyDescent="0.25">
      <c r="A113">
        <v>27</v>
      </c>
      <c r="B113" s="6"/>
      <c r="C113" s="7"/>
      <c r="D113" s="7"/>
      <c r="E113" s="7"/>
      <c r="F113" s="7"/>
      <c r="G113" s="7"/>
      <c r="H113" s="7"/>
      <c r="I113" s="8"/>
      <c r="K113" s="6"/>
      <c r="L113" s="7"/>
      <c r="M113" s="7"/>
      <c r="N113" s="7"/>
      <c r="O113" s="7"/>
      <c r="P113" s="7"/>
      <c r="Q113" s="7"/>
      <c r="R113" s="8"/>
      <c r="T113" s="6"/>
      <c r="U113" s="7"/>
      <c r="V113" s="7"/>
      <c r="W113" s="7"/>
      <c r="X113" s="7"/>
      <c r="Y113" s="7"/>
      <c r="Z113" s="7"/>
      <c r="AA113" s="8"/>
      <c r="AC113" s="6"/>
      <c r="AD113" s="7"/>
      <c r="AE113" s="7"/>
      <c r="AF113" s="7"/>
      <c r="AG113" s="7"/>
      <c r="AH113" s="7"/>
      <c r="AI113" s="7"/>
      <c r="AJ113" s="8"/>
      <c r="AL113" s="6"/>
      <c r="AM113" s="7"/>
      <c r="AN113" s="7"/>
      <c r="AO113" s="7"/>
      <c r="AP113" s="7"/>
      <c r="AQ113" s="7"/>
      <c r="AR113" s="7"/>
      <c r="AS113" s="8"/>
      <c r="AU113" s="6"/>
      <c r="AV113" s="7"/>
      <c r="AW113" s="7"/>
      <c r="AX113" s="7"/>
      <c r="AY113" s="7"/>
      <c r="AZ113" s="7"/>
      <c r="BA113" s="7"/>
      <c r="BB113" s="8"/>
      <c r="BD113" s="6"/>
      <c r="BE113" s="7"/>
      <c r="BF113" s="7"/>
      <c r="BG113" s="7"/>
      <c r="BH113" s="7"/>
      <c r="BI113" s="7"/>
      <c r="BJ113" s="7"/>
      <c r="BK113" s="8"/>
      <c r="BM113" s="6"/>
      <c r="BN113" s="7"/>
      <c r="BO113" s="7"/>
      <c r="BP113" s="7"/>
      <c r="BQ113" s="7"/>
      <c r="BR113" s="7"/>
      <c r="BS113" s="7"/>
      <c r="BT113" s="8"/>
      <c r="BV113" s="6"/>
      <c r="BW113" s="7"/>
      <c r="BX113" s="7"/>
      <c r="BY113" s="7"/>
      <c r="BZ113" s="7"/>
      <c r="CA113" s="7"/>
      <c r="CB113" s="7"/>
      <c r="CC113" s="8"/>
    </row>
    <row r="114" spans="1:81" x14ac:dyDescent="0.25">
      <c r="A114">
        <v>28</v>
      </c>
      <c r="B114" s="6"/>
      <c r="C114" s="7"/>
      <c r="D114" s="7"/>
      <c r="E114" s="7"/>
      <c r="F114" s="7"/>
      <c r="G114" s="7"/>
      <c r="H114" s="7"/>
      <c r="I114" s="8"/>
      <c r="K114" s="6"/>
      <c r="L114" s="7"/>
      <c r="M114" s="7"/>
      <c r="N114" s="7"/>
      <c r="O114" s="7"/>
      <c r="P114" s="7"/>
      <c r="Q114" s="7"/>
      <c r="R114" s="8"/>
      <c r="T114" s="6"/>
      <c r="U114" s="7"/>
      <c r="V114" s="7"/>
      <c r="W114" s="7"/>
      <c r="X114" s="7"/>
      <c r="Y114" s="7"/>
      <c r="Z114" s="7"/>
      <c r="AA114" s="8"/>
      <c r="AC114" s="6"/>
      <c r="AD114" s="7"/>
      <c r="AE114" s="7"/>
      <c r="AF114" s="7"/>
      <c r="AG114" s="7"/>
      <c r="AH114" s="7"/>
      <c r="AI114" s="7"/>
      <c r="AJ114" s="8"/>
      <c r="AL114" s="6"/>
      <c r="AM114" s="7"/>
      <c r="AN114" s="7"/>
      <c r="AO114" s="7"/>
      <c r="AP114" s="7"/>
      <c r="AQ114" s="7"/>
      <c r="AR114" s="7"/>
      <c r="AS114" s="8"/>
      <c r="AU114" s="6"/>
      <c r="AV114" s="7"/>
      <c r="AW114" s="7"/>
      <c r="AX114" s="7"/>
      <c r="AY114" s="7"/>
      <c r="AZ114" s="7"/>
      <c r="BA114" s="7"/>
      <c r="BB114" s="8"/>
      <c r="BD114" s="6"/>
      <c r="BE114" s="7"/>
      <c r="BF114" s="7"/>
      <c r="BG114" s="7"/>
      <c r="BH114" s="7"/>
      <c r="BI114" s="7"/>
      <c r="BJ114" s="7"/>
      <c r="BK114" s="8"/>
      <c r="BM114" s="6"/>
      <c r="BN114" s="7"/>
      <c r="BO114" s="7"/>
      <c r="BP114" s="7"/>
      <c r="BQ114" s="7"/>
      <c r="BR114" s="7"/>
      <c r="BS114" s="7"/>
      <c r="BT114" s="8"/>
      <c r="BV114" s="6"/>
      <c r="BW114" s="7"/>
      <c r="BX114" s="7"/>
      <c r="BY114" s="7"/>
      <c r="BZ114" s="7"/>
      <c r="CA114" s="7"/>
      <c r="CB114" s="7"/>
      <c r="CC114" s="8"/>
    </row>
    <row r="115" spans="1:81" x14ac:dyDescent="0.25">
      <c r="A115">
        <v>29</v>
      </c>
      <c r="B115" s="6"/>
      <c r="C115" s="7"/>
      <c r="D115" s="7"/>
      <c r="E115" s="7"/>
      <c r="F115" s="7"/>
      <c r="G115" s="7"/>
      <c r="H115" s="7"/>
      <c r="I115" s="8"/>
      <c r="K115" s="6"/>
      <c r="L115" s="7"/>
      <c r="M115" s="7"/>
      <c r="N115" s="7"/>
      <c r="O115" s="7"/>
      <c r="P115" s="7"/>
      <c r="Q115" s="7"/>
      <c r="R115" s="8"/>
      <c r="T115" s="6"/>
      <c r="U115" s="7"/>
      <c r="V115" s="7"/>
      <c r="W115" s="7"/>
      <c r="X115" s="7"/>
      <c r="Y115" s="7"/>
      <c r="Z115" s="7"/>
      <c r="AA115" s="8"/>
      <c r="AC115" s="6"/>
      <c r="AD115" s="7"/>
      <c r="AE115" s="7"/>
      <c r="AF115" s="7"/>
      <c r="AG115" s="7"/>
      <c r="AH115" s="7"/>
      <c r="AI115" s="7"/>
      <c r="AJ115" s="8"/>
      <c r="AL115" s="6"/>
      <c r="AM115" s="7"/>
      <c r="AN115" s="7"/>
      <c r="AO115" s="7"/>
      <c r="AP115" s="7"/>
      <c r="AQ115" s="7"/>
      <c r="AR115" s="7"/>
      <c r="AS115" s="8"/>
      <c r="AU115" s="6"/>
      <c r="AV115" s="7"/>
      <c r="AW115" s="7"/>
      <c r="AX115" s="7"/>
      <c r="AY115" s="7"/>
      <c r="AZ115" s="7"/>
      <c r="BA115" s="7"/>
      <c r="BB115" s="8"/>
      <c r="BD115" s="6"/>
      <c r="BE115" s="7"/>
      <c r="BF115" s="7"/>
      <c r="BG115" s="7"/>
      <c r="BH115" s="7"/>
      <c r="BI115" s="7"/>
      <c r="BJ115" s="7"/>
      <c r="BK115" s="8"/>
      <c r="BM115" s="6"/>
      <c r="BN115" s="7"/>
      <c r="BO115" s="7"/>
      <c r="BP115" s="7"/>
      <c r="BQ115" s="7"/>
      <c r="BR115" s="7"/>
      <c r="BS115" s="7"/>
      <c r="BT115" s="8"/>
      <c r="BV115" s="6"/>
      <c r="BW115" s="7"/>
      <c r="BX115" s="7"/>
      <c r="BY115" s="7"/>
      <c r="BZ115" s="7"/>
      <c r="CA115" s="7"/>
      <c r="CB115" s="7"/>
      <c r="CC115" s="8"/>
    </row>
    <row r="116" spans="1:81" x14ac:dyDescent="0.25">
      <c r="A116">
        <v>30</v>
      </c>
      <c r="B116" s="19"/>
      <c r="C116" s="7"/>
      <c r="D116" s="7"/>
      <c r="E116" s="17"/>
      <c r="F116" s="17"/>
      <c r="G116" s="17"/>
      <c r="H116" s="17"/>
      <c r="I116" s="18"/>
      <c r="K116" s="19"/>
      <c r="L116" s="7"/>
      <c r="M116" s="7"/>
      <c r="N116" s="17"/>
      <c r="O116" s="17"/>
      <c r="P116" s="17"/>
      <c r="Q116" s="17"/>
      <c r="R116" s="18"/>
      <c r="T116" s="19"/>
      <c r="U116" s="7"/>
      <c r="V116" s="7"/>
      <c r="W116" s="17"/>
      <c r="X116" s="17"/>
      <c r="Y116" s="17"/>
      <c r="Z116" s="17"/>
      <c r="AA116" s="18"/>
      <c r="AC116" s="19"/>
      <c r="AD116" s="7"/>
      <c r="AE116" s="7"/>
      <c r="AF116" s="17"/>
      <c r="AG116" s="17"/>
      <c r="AH116" s="17"/>
      <c r="AI116" s="17"/>
      <c r="AJ116" s="18"/>
      <c r="AL116" s="19"/>
      <c r="AM116" s="7"/>
      <c r="AN116" s="7"/>
      <c r="AO116" s="17"/>
      <c r="AP116" s="17"/>
      <c r="AQ116" s="17"/>
      <c r="AR116" s="17"/>
      <c r="AS116" s="18"/>
      <c r="AU116" s="19"/>
      <c r="AV116" s="7"/>
      <c r="AW116" s="7"/>
      <c r="AX116" s="17"/>
      <c r="AY116" s="17"/>
      <c r="AZ116" s="17"/>
      <c r="BA116" s="17"/>
      <c r="BB116" s="18"/>
      <c r="BD116" s="19"/>
      <c r="BE116" s="7"/>
      <c r="BF116" s="7"/>
      <c r="BG116" s="17"/>
      <c r="BH116" s="17"/>
      <c r="BI116" s="17"/>
      <c r="BJ116" s="17"/>
      <c r="BK116" s="18"/>
      <c r="BM116" s="19"/>
      <c r="BN116" s="7"/>
      <c r="BO116" s="7"/>
      <c r="BP116" s="17"/>
      <c r="BQ116" s="17"/>
      <c r="BR116" s="17"/>
      <c r="BS116" s="17"/>
      <c r="BT116" s="18"/>
      <c r="BV116" s="19"/>
      <c r="BW116" s="7"/>
      <c r="BX116" s="7"/>
      <c r="BY116" s="17"/>
      <c r="BZ116" s="17"/>
      <c r="CA116" s="17"/>
      <c r="CB116" s="17"/>
      <c r="CC116" s="18"/>
    </row>
    <row r="117" spans="1:81" x14ac:dyDescent="0.25">
      <c r="A117">
        <v>31</v>
      </c>
      <c r="B117" s="6"/>
      <c r="C117" s="7"/>
      <c r="D117" s="111"/>
      <c r="E117" s="111"/>
      <c r="F117" s="111"/>
      <c r="G117" s="111"/>
      <c r="H117" s="111"/>
      <c r="I117" s="112"/>
      <c r="K117" s="6"/>
      <c r="L117" s="7"/>
      <c r="M117" s="111"/>
      <c r="N117" s="111"/>
      <c r="O117" s="111"/>
      <c r="P117" s="111"/>
      <c r="Q117" s="111"/>
      <c r="R117" s="112"/>
      <c r="T117" s="6"/>
      <c r="U117" s="7"/>
      <c r="V117" s="111"/>
      <c r="W117" s="111"/>
      <c r="X117" s="111"/>
      <c r="Y117" s="111"/>
      <c r="Z117" s="111"/>
      <c r="AA117" s="112"/>
      <c r="AC117" s="6"/>
      <c r="AD117" s="7"/>
      <c r="AE117" s="111"/>
      <c r="AF117" s="111"/>
      <c r="AG117" s="111"/>
      <c r="AH117" s="111"/>
      <c r="AI117" s="111"/>
      <c r="AJ117" s="112"/>
      <c r="AL117" s="6"/>
      <c r="AM117" s="7"/>
      <c r="AN117" s="111"/>
      <c r="AO117" s="111"/>
      <c r="AP117" s="111"/>
      <c r="AQ117" s="111"/>
      <c r="AR117" s="111"/>
      <c r="AS117" s="112"/>
      <c r="AU117" s="6"/>
      <c r="AV117" s="7"/>
      <c r="AW117" s="111"/>
      <c r="AX117" s="111"/>
      <c r="AY117" s="111"/>
      <c r="AZ117" s="111"/>
      <c r="BA117" s="111"/>
      <c r="BB117" s="112"/>
      <c r="BD117" s="6"/>
      <c r="BE117" s="7"/>
      <c r="BF117" s="111"/>
      <c r="BG117" s="111"/>
      <c r="BH117" s="111"/>
      <c r="BI117" s="111"/>
      <c r="BJ117" s="111"/>
      <c r="BK117" s="112"/>
      <c r="BM117" s="6"/>
      <c r="BN117" s="7"/>
      <c r="BO117" s="111"/>
      <c r="BP117" s="111"/>
      <c r="BQ117" s="111"/>
      <c r="BR117" s="111"/>
      <c r="BS117" s="111"/>
      <c r="BT117" s="112"/>
      <c r="BV117" s="6"/>
      <c r="BW117" s="7"/>
      <c r="BX117" s="111"/>
      <c r="BY117" s="111"/>
      <c r="BZ117" s="111"/>
      <c r="CA117" s="111"/>
      <c r="CB117" s="111"/>
      <c r="CC117" s="112"/>
    </row>
    <row r="118" spans="1:81" x14ac:dyDescent="0.25">
      <c r="A118">
        <v>32</v>
      </c>
      <c r="B118" s="6"/>
      <c r="C118" s="7"/>
      <c r="D118" s="111"/>
      <c r="E118" s="111"/>
      <c r="F118" s="111"/>
      <c r="G118" s="111"/>
      <c r="H118" s="111"/>
      <c r="I118" s="112"/>
      <c r="K118" s="6"/>
      <c r="L118" s="7"/>
      <c r="M118" s="111"/>
      <c r="N118" s="111"/>
      <c r="O118" s="111"/>
      <c r="P118" s="111"/>
      <c r="Q118" s="111"/>
      <c r="R118" s="112"/>
      <c r="T118" s="6"/>
      <c r="U118" s="7"/>
      <c r="V118" s="111"/>
      <c r="W118" s="111"/>
      <c r="X118" s="111"/>
      <c r="Y118" s="111"/>
      <c r="Z118" s="111"/>
      <c r="AA118" s="112"/>
      <c r="AC118" s="6"/>
      <c r="AD118" s="7"/>
      <c r="AE118" s="111"/>
      <c r="AF118" s="111"/>
      <c r="AG118" s="111"/>
      <c r="AH118" s="111"/>
      <c r="AI118" s="111"/>
      <c r="AJ118" s="112"/>
      <c r="AL118" s="6"/>
      <c r="AM118" s="7"/>
      <c r="AN118" s="111"/>
      <c r="AO118" s="111"/>
      <c r="AP118" s="111"/>
      <c r="AQ118" s="111"/>
      <c r="AR118" s="111"/>
      <c r="AS118" s="112"/>
      <c r="AU118" s="6"/>
      <c r="AV118" s="7"/>
      <c r="AW118" s="111"/>
      <c r="AX118" s="111"/>
      <c r="AY118" s="111"/>
      <c r="AZ118" s="111"/>
      <c r="BA118" s="111"/>
      <c r="BB118" s="112"/>
      <c r="BD118" s="6"/>
      <c r="BE118" s="7"/>
      <c r="BF118" s="111"/>
      <c r="BG118" s="111"/>
      <c r="BH118" s="111"/>
      <c r="BI118" s="111"/>
      <c r="BJ118" s="111"/>
      <c r="BK118" s="112"/>
      <c r="BM118" s="6"/>
      <c r="BN118" s="7"/>
      <c r="BO118" s="111"/>
      <c r="BP118" s="111"/>
      <c r="BQ118" s="111"/>
      <c r="BR118" s="111"/>
      <c r="BS118" s="111"/>
      <c r="BT118" s="112"/>
      <c r="BV118" s="6"/>
      <c r="BW118" s="7"/>
      <c r="BX118" s="111"/>
      <c r="BY118" s="111"/>
      <c r="BZ118" s="111"/>
      <c r="CA118" s="111"/>
      <c r="CB118" s="111"/>
      <c r="CC118" s="112"/>
    </row>
    <row r="119" spans="1:81" x14ac:dyDescent="0.25">
      <c r="A119">
        <v>33</v>
      </c>
      <c r="B119" s="6"/>
      <c r="C119" s="7"/>
      <c r="D119" s="111"/>
      <c r="E119" s="111"/>
      <c r="F119" s="111"/>
      <c r="G119" s="111"/>
      <c r="H119" s="111"/>
      <c r="I119" s="112"/>
      <c r="K119" s="6"/>
      <c r="L119" s="7"/>
      <c r="M119" s="111"/>
      <c r="N119" s="111"/>
      <c r="O119" s="111"/>
      <c r="P119" s="111"/>
      <c r="Q119" s="111"/>
      <c r="R119" s="112"/>
      <c r="T119" s="6"/>
      <c r="U119" s="7"/>
      <c r="V119" s="111"/>
      <c r="W119" s="111"/>
      <c r="X119" s="111"/>
      <c r="Y119" s="111"/>
      <c r="Z119" s="111"/>
      <c r="AA119" s="112"/>
      <c r="AC119" s="6"/>
      <c r="AD119" s="7"/>
      <c r="AE119" s="111"/>
      <c r="AF119" s="111"/>
      <c r="AG119" s="111"/>
      <c r="AH119" s="111"/>
      <c r="AI119" s="111"/>
      <c r="AJ119" s="112"/>
      <c r="AL119" s="6"/>
      <c r="AM119" s="7"/>
      <c r="AN119" s="111"/>
      <c r="AO119" s="111"/>
      <c r="AP119" s="111"/>
      <c r="AQ119" s="111"/>
      <c r="AR119" s="111"/>
      <c r="AS119" s="112"/>
      <c r="AU119" s="6"/>
      <c r="AV119" s="7"/>
      <c r="AW119" s="111"/>
      <c r="AX119" s="111"/>
      <c r="AY119" s="111"/>
      <c r="AZ119" s="111"/>
      <c r="BA119" s="111"/>
      <c r="BB119" s="112"/>
      <c r="BD119" s="6"/>
      <c r="BE119" s="7"/>
      <c r="BF119" s="111"/>
      <c r="BG119" s="111"/>
      <c r="BH119" s="111"/>
      <c r="BI119" s="111"/>
      <c r="BJ119" s="111"/>
      <c r="BK119" s="112"/>
      <c r="BM119" s="6"/>
      <c r="BN119" s="7"/>
      <c r="BO119" s="111"/>
      <c r="BP119" s="111"/>
      <c r="BQ119" s="111"/>
      <c r="BR119" s="111"/>
      <c r="BS119" s="111"/>
      <c r="BT119" s="112"/>
      <c r="BV119" s="6"/>
      <c r="BW119" s="7"/>
      <c r="BX119" s="111"/>
      <c r="BY119" s="111"/>
      <c r="BZ119" s="111"/>
      <c r="CA119" s="111"/>
      <c r="CB119" s="111"/>
      <c r="CC119" s="112"/>
    </row>
    <row r="120" spans="1:81" x14ac:dyDescent="0.25">
      <c r="A120">
        <v>34</v>
      </c>
      <c r="B120" s="6"/>
      <c r="C120" s="7"/>
      <c r="D120" s="111"/>
      <c r="E120" s="111"/>
      <c r="F120" s="111"/>
      <c r="G120" s="111"/>
      <c r="H120" s="111"/>
      <c r="I120" s="112"/>
      <c r="K120" s="6"/>
      <c r="L120" s="7"/>
      <c r="M120" s="111"/>
      <c r="N120" s="111"/>
      <c r="O120" s="111"/>
      <c r="P120" s="111"/>
      <c r="Q120" s="111"/>
      <c r="R120" s="112"/>
      <c r="T120" s="6"/>
      <c r="U120" s="7"/>
      <c r="V120" s="111"/>
      <c r="W120" s="111"/>
      <c r="X120" s="111"/>
      <c r="Y120" s="111"/>
      <c r="Z120" s="111"/>
      <c r="AA120" s="112"/>
      <c r="AC120" s="6"/>
      <c r="AD120" s="7"/>
      <c r="AE120" s="111"/>
      <c r="AF120" s="111"/>
      <c r="AG120" s="111"/>
      <c r="AH120" s="111"/>
      <c r="AI120" s="111"/>
      <c r="AJ120" s="112"/>
      <c r="AL120" s="6"/>
      <c r="AM120" s="7"/>
      <c r="AN120" s="111"/>
      <c r="AO120" s="111"/>
      <c r="AP120" s="111"/>
      <c r="AQ120" s="111"/>
      <c r="AR120" s="111"/>
      <c r="AS120" s="112"/>
      <c r="AU120" s="6"/>
      <c r="AV120" s="7"/>
      <c r="AW120" s="111"/>
      <c r="AX120" s="111"/>
      <c r="AY120" s="111"/>
      <c r="AZ120" s="111"/>
      <c r="BA120" s="111"/>
      <c r="BB120" s="112"/>
      <c r="BD120" s="6"/>
      <c r="BE120" s="7"/>
      <c r="BF120" s="111"/>
      <c r="BG120" s="111"/>
      <c r="BH120" s="111"/>
      <c r="BI120" s="111"/>
      <c r="BJ120" s="111"/>
      <c r="BK120" s="112"/>
      <c r="BM120" s="6"/>
      <c r="BN120" s="7"/>
      <c r="BO120" s="111"/>
      <c r="BP120" s="111"/>
      <c r="BQ120" s="111"/>
      <c r="BR120" s="111"/>
      <c r="BS120" s="111"/>
      <c r="BT120" s="112"/>
      <c r="BV120" s="6"/>
      <c r="BW120" s="7"/>
      <c r="BX120" s="111"/>
      <c r="BY120" s="111"/>
      <c r="BZ120" s="111"/>
      <c r="CA120" s="111"/>
      <c r="CB120" s="111"/>
      <c r="CC120" s="112"/>
    </row>
    <row r="121" spans="1:81" x14ac:dyDescent="0.25">
      <c r="A121">
        <v>35</v>
      </c>
      <c r="B121" s="6"/>
      <c r="C121" s="7"/>
      <c r="D121" s="111"/>
      <c r="E121" s="111"/>
      <c r="F121" s="111"/>
      <c r="G121" s="111"/>
      <c r="H121" s="111"/>
      <c r="I121" s="112"/>
      <c r="K121" s="6"/>
      <c r="L121" s="7"/>
      <c r="M121" s="111"/>
      <c r="N121" s="111"/>
      <c r="O121" s="111"/>
      <c r="P121" s="111"/>
      <c r="Q121" s="111"/>
      <c r="R121" s="112"/>
      <c r="T121" s="6"/>
      <c r="U121" s="7"/>
      <c r="V121" s="111"/>
      <c r="W121" s="111"/>
      <c r="X121" s="111"/>
      <c r="Y121" s="111"/>
      <c r="Z121" s="111"/>
      <c r="AA121" s="112"/>
      <c r="AC121" s="6"/>
      <c r="AD121" s="7"/>
      <c r="AE121" s="111"/>
      <c r="AF121" s="111"/>
      <c r="AG121" s="111"/>
      <c r="AH121" s="111"/>
      <c r="AI121" s="111"/>
      <c r="AJ121" s="112"/>
      <c r="AL121" s="6"/>
      <c r="AM121" s="7"/>
      <c r="AN121" s="111"/>
      <c r="AO121" s="111"/>
      <c r="AP121" s="111"/>
      <c r="AQ121" s="111"/>
      <c r="AR121" s="111"/>
      <c r="AS121" s="112"/>
      <c r="AU121" s="6"/>
      <c r="AV121" s="7"/>
      <c r="AW121" s="111"/>
      <c r="AX121" s="111"/>
      <c r="AY121" s="111"/>
      <c r="AZ121" s="111"/>
      <c r="BA121" s="111"/>
      <c r="BB121" s="112"/>
      <c r="BD121" s="6"/>
      <c r="BE121" s="7"/>
      <c r="BF121" s="111"/>
      <c r="BG121" s="111"/>
      <c r="BH121" s="111"/>
      <c r="BI121" s="111"/>
      <c r="BJ121" s="111"/>
      <c r="BK121" s="112"/>
      <c r="BM121" s="6"/>
      <c r="BN121" s="7"/>
      <c r="BO121" s="111"/>
      <c r="BP121" s="111"/>
      <c r="BQ121" s="111"/>
      <c r="BR121" s="111"/>
      <c r="BS121" s="111"/>
      <c r="BT121" s="112"/>
      <c r="BV121" s="6"/>
      <c r="BW121" s="7"/>
      <c r="BX121" s="111"/>
      <c r="BY121" s="111"/>
      <c r="BZ121" s="111"/>
      <c r="CA121" s="111"/>
      <c r="CB121" s="111"/>
      <c r="CC121" s="112"/>
    </row>
    <row r="122" spans="1:81" x14ac:dyDescent="0.25">
      <c r="A122">
        <v>36</v>
      </c>
      <c r="B122" s="6"/>
      <c r="C122" s="7"/>
      <c r="D122" s="111"/>
      <c r="E122" s="111"/>
      <c r="F122" s="111"/>
      <c r="G122" s="111"/>
      <c r="H122" s="111"/>
      <c r="I122" s="112"/>
      <c r="K122" s="6"/>
      <c r="L122" s="7"/>
      <c r="M122" s="111"/>
      <c r="N122" s="111"/>
      <c r="O122" s="111"/>
      <c r="P122" s="111"/>
      <c r="Q122" s="111"/>
      <c r="R122" s="112"/>
      <c r="T122" s="6"/>
      <c r="U122" s="7"/>
      <c r="V122" s="111"/>
      <c r="W122" s="111"/>
      <c r="X122" s="111"/>
      <c r="Y122" s="111"/>
      <c r="Z122" s="111"/>
      <c r="AA122" s="112"/>
      <c r="AC122" s="6"/>
      <c r="AD122" s="7"/>
      <c r="AE122" s="111"/>
      <c r="AF122" s="111"/>
      <c r="AG122" s="111"/>
      <c r="AH122" s="111"/>
      <c r="AI122" s="111"/>
      <c r="AJ122" s="112"/>
      <c r="AL122" s="6"/>
      <c r="AM122" s="7"/>
      <c r="AN122" s="111"/>
      <c r="AO122" s="111"/>
      <c r="AP122" s="111"/>
      <c r="AQ122" s="111"/>
      <c r="AR122" s="111"/>
      <c r="AS122" s="112"/>
      <c r="AU122" s="6"/>
      <c r="AV122" s="7"/>
      <c r="AW122" s="111"/>
      <c r="AX122" s="111"/>
      <c r="AY122" s="111"/>
      <c r="AZ122" s="111"/>
      <c r="BA122" s="111"/>
      <c r="BB122" s="112"/>
      <c r="BD122" s="6"/>
      <c r="BE122" s="7"/>
      <c r="BF122" s="111"/>
      <c r="BG122" s="111"/>
      <c r="BH122" s="111"/>
      <c r="BI122" s="111"/>
      <c r="BJ122" s="111"/>
      <c r="BK122" s="112"/>
      <c r="BM122" s="6"/>
      <c r="BN122" s="7"/>
      <c r="BO122" s="111"/>
      <c r="BP122" s="111"/>
      <c r="BQ122" s="111"/>
      <c r="BR122" s="111"/>
      <c r="BS122" s="111"/>
      <c r="BT122" s="112"/>
      <c r="BV122" s="6"/>
      <c r="BW122" s="7"/>
      <c r="BX122" s="111"/>
      <c r="BY122" s="111"/>
      <c r="BZ122" s="111"/>
      <c r="CA122" s="111"/>
      <c r="CB122" s="111"/>
      <c r="CC122" s="112"/>
    </row>
    <row r="123" spans="1:81" x14ac:dyDescent="0.25">
      <c r="A123">
        <v>37</v>
      </c>
      <c r="B123" s="6"/>
      <c r="C123" s="7"/>
      <c r="D123" s="111"/>
      <c r="E123" s="111"/>
      <c r="F123" s="111"/>
      <c r="G123" s="111"/>
      <c r="H123" s="111"/>
      <c r="I123" s="112"/>
      <c r="K123" s="6"/>
      <c r="L123" s="7"/>
      <c r="M123" s="111"/>
      <c r="N123" s="111"/>
      <c r="O123" s="111"/>
      <c r="P123" s="111"/>
      <c r="Q123" s="111"/>
      <c r="R123" s="112"/>
      <c r="T123" s="6"/>
      <c r="U123" s="7"/>
      <c r="V123" s="111"/>
      <c r="W123" s="111"/>
      <c r="X123" s="111"/>
      <c r="Y123" s="111"/>
      <c r="Z123" s="111"/>
      <c r="AA123" s="112"/>
      <c r="AC123" s="6"/>
      <c r="AD123" s="7"/>
      <c r="AE123" s="111"/>
      <c r="AF123" s="111"/>
      <c r="AG123" s="111"/>
      <c r="AH123" s="111"/>
      <c r="AI123" s="111"/>
      <c r="AJ123" s="112"/>
      <c r="AL123" s="6"/>
      <c r="AM123" s="7"/>
      <c r="AN123" s="111"/>
      <c r="AO123" s="111"/>
      <c r="AP123" s="111"/>
      <c r="AQ123" s="111"/>
      <c r="AR123" s="111"/>
      <c r="AS123" s="112"/>
      <c r="AU123" s="6"/>
      <c r="AV123" s="7"/>
      <c r="AW123" s="111"/>
      <c r="AX123" s="111"/>
      <c r="AY123" s="111"/>
      <c r="AZ123" s="111"/>
      <c r="BA123" s="111"/>
      <c r="BB123" s="112"/>
      <c r="BD123" s="6"/>
      <c r="BE123" s="7"/>
      <c r="BF123" s="111"/>
      <c r="BG123" s="111"/>
      <c r="BH123" s="111"/>
      <c r="BI123" s="111"/>
      <c r="BJ123" s="111"/>
      <c r="BK123" s="112"/>
      <c r="BM123" s="6"/>
      <c r="BN123" s="7"/>
      <c r="BO123" s="111"/>
      <c r="BP123" s="111"/>
      <c r="BQ123" s="111"/>
      <c r="BR123" s="111"/>
      <c r="BS123" s="111"/>
      <c r="BT123" s="112"/>
      <c r="BV123" s="6"/>
      <c r="BW123" s="7"/>
      <c r="BX123" s="111"/>
      <c r="BY123" s="111"/>
      <c r="BZ123" s="111"/>
      <c r="CA123" s="111"/>
      <c r="CB123" s="111"/>
      <c r="CC123" s="112"/>
    </row>
    <row r="124" spans="1:81" x14ac:dyDescent="0.25">
      <c r="A124">
        <v>38</v>
      </c>
      <c r="B124" s="6"/>
      <c r="C124" s="7"/>
      <c r="D124" s="111"/>
      <c r="E124" s="111"/>
      <c r="F124" s="111"/>
      <c r="G124" s="111"/>
      <c r="H124" s="111"/>
      <c r="I124" s="112"/>
      <c r="K124" s="6"/>
      <c r="L124" s="7"/>
      <c r="M124" s="111"/>
      <c r="N124" s="111"/>
      <c r="O124" s="111"/>
      <c r="P124" s="111"/>
      <c r="Q124" s="111"/>
      <c r="R124" s="112"/>
      <c r="T124" s="6"/>
      <c r="U124" s="7"/>
      <c r="V124" s="111"/>
      <c r="W124" s="111"/>
      <c r="X124" s="111"/>
      <c r="Y124" s="111"/>
      <c r="Z124" s="111"/>
      <c r="AA124" s="112"/>
      <c r="AC124" s="6"/>
      <c r="AD124" s="7"/>
      <c r="AE124" s="111"/>
      <c r="AF124" s="111"/>
      <c r="AG124" s="111"/>
      <c r="AH124" s="111"/>
      <c r="AI124" s="111"/>
      <c r="AJ124" s="112"/>
      <c r="AL124" s="6"/>
      <c r="AM124" s="7"/>
      <c r="AN124" s="111"/>
      <c r="AO124" s="111"/>
      <c r="AP124" s="111"/>
      <c r="AQ124" s="111"/>
      <c r="AR124" s="111"/>
      <c r="AS124" s="112"/>
      <c r="AU124" s="6"/>
      <c r="AV124" s="7"/>
      <c r="AW124" s="111"/>
      <c r="AX124" s="111"/>
      <c r="AY124" s="111"/>
      <c r="AZ124" s="111"/>
      <c r="BA124" s="111"/>
      <c r="BB124" s="112"/>
      <c r="BD124" s="6"/>
      <c r="BE124" s="7"/>
      <c r="BF124" s="111"/>
      <c r="BG124" s="111"/>
      <c r="BH124" s="111"/>
      <c r="BI124" s="111"/>
      <c r="BJ124" s="111"/>
      <c r="BK124" s="112"/>
      <c r="BM124" s="6"/>
      <c r="BN124" s="7"/>
      <c r="BO124" s="111"/>
      <c r="BP124" s="111"/>
      <c r="BQ124" s="111"/>
      <c r="BR124" s="111"/>
      <c r="BS124" s="111"/>
      <c r="BT124" s="112"/>
      <c r="BV124" s="6"/>
      <c r="BW124" s="7"/>
      <c r="BX124" s="111"/>
      <c r="BY124" s="111"/>
      <c r="BZ124" s="111"/>
      <c r="CA124" s="111"/>
      <c r="CB124" s="111"/>
      <c r="CC124" s="112"/>
    </row>
    <row r="125" spans="1:81" x14ac:dyDescent="0.25">
      <c r="A125">
        <v>39</v>
      </c>
      <c r="B125" s="6"/>
      <c r="C125" s="7"/>
      <c r="D125" s="111"/>
      <c r="E125" s="111"/>
      <c r="F125" s="111"/>
      <c r="G125" s="111"/>
      <c r="H125" s="111"/>
      <c r="I125" s="112"/>
      <c r="K125" s="6"/>
      <c r="L125" s="7"/>
      <c r="M125" s="111"/>
      <c r="N125" s="111"/>
      <c r="O125" s="111"/>
      <c r="P125" s="111"/>
      <c r="Q125" s="111"/>
      <c r="R125" s="112"/>
      <c r="T125" s="6"/>
      <c r="U125" s="7"/>
      <c r="V125" s="111"/>
      <c r="W125" s="111"/>
      <c r="X125" s="111"/>
      <c r="Y125" s="111"/>
      <c r="Z125" s="111"/>
      <c r="AA125" s="112"/>
      <c r="AC125" s="6"/>
      <c r="AD125" s="7"/>
      <c r="AE125" s="111"/>
      <c r="AF125" s="111"/>
      <c r="AG125" s="111"/>
      <c r="AH125" s="111"/>
      <c r="AI125" s="111"/>
      <c r="AJ125" s="112"/>
      <c r="AL125" s="6"/>
      <c r="AM125" s="7"/>
      <c r="AN125" s="111"/>
      <c r="AO125" s="111"/>
      <c r="AP125" s="111"/>
      <c r="AQ125" s="111"/>
      <c r="AR125" s="111"/>
      <c r="AS125" s="112"/>
      <c r="AU125" s="6"/>
      <c r="AV125" s="7"/>
      <c r="AW125" s="111"/>
      <c r="AX125" s="111"/>
      <c r="AY125" s="111"/>
      <c r="AZ125" s="111"/>
      <c r="BA125" s="111"/>
      <c r="BB125" s="112"/>
      <c r="BD125" s="6"/>
      <c r="BE125" s="7"/>
      <c r="BF125" s="111"/>
      <c r="BG125" s="111"/>
      <c r="BH125" s="111"/>
      <c r="BI125" s="111"/>
      <c r="BJ125" s="111"/>
      <c r="BK125" s="112"/>
      <c r="BM125" s="6"/>
      <c r="BN125" s="7"/>
      <c r="BO125" s="111"/>
      <c r="BP125" s="111"/>
      <c r="BQ125" s="111"/>
      <c r="BR125" s="111"/>
      <c r="BS125" s="111"/>
      <c r="BT125" s="112"/>
      <c r="BV125" s="6"/>
      <c r="BW125" s="7"/>
      <c r="BX125" s="111"/>
      <c r="BY125" s="111"/>
      <c r="BZ125" s="111"/>
      <c r="CA125" s="111"/>
      <c r="CB125" s="111"/>
      <c r="CC125" s="112"/>
    </row>
    <row r="126" spans="1:81" x14ac:dyDescent="0.25">
      <c r="A126">
        <v>40</v>
      </c>
      <c r="B126" s="6"/>
      <c r="C126" s="7"/>
      <c r="D126" s="111"/>
      <c r="E126" s="111"/>
      <c r="F126" s="111"/>
      <c r="G126" s="111"/>
      <c r="H126" s="111"/>
      <c r="I126" s="112"/>
      <c r="K126" s="6"/>
      <c r="L126" s="7"/>
      <c r="M126" s="111"/>
      <c r="N126" s="111"/>
      <c r="O126" s="111"/>
      <c r="P126" s="111"/>
      <c r="Q126" s="111"/>
      <c r="R126" s="112"/>
      <c r="T126" s="6"/>
      <c r="U126" s="7"/>
      <c r="V126" s="111"/>
      <c r="W126" s="111"/>
      <c r="X126" s="111"/>
      <c r="Y126" s="111"/>
      <c r="Z126" s="111"/>
      <c r="AA126" s="112"/>
      <c r="AC126" s="6"/>
      <c r="AD126" s="7"/>
      <c r="AE126" s="111"/>
      <c r="AF126" s="111"/>
      <c r="AG126" s="111"/>
      <c r="AH126" s="111"/>
      <c r="AI126" s="111"/>
      <c r="AJ126" s="112"/>
      <c r="AL126" s="6"/>
      <c r="AM126" s="7"/>
      <c r="AN126" s="111"/>
      <c r="AO126" s="111"/>
      <c r="AP126" s="111"/>
      <c r="AQ126" s="111"/>
      <c r="AR126" s="111"/>
      <c r="AS126" s="112"/>
      <c r="AU126" s="6"/>
      <c r="AV126" s="7"/>
      <c r="AW126" s="111"/>
      <c r="AX126" s="111"/>
      <c r="AY126" s="111"/>
      <c r="AZ126" s="111"/>
      <c r="BA126" s="111"/>
      <c r="BB126" s="112"/>
      <c r="BD126" s="6"/>
      <c r="BE126" s="7"/>
      <c r="BF126" s="111"/>
      <c r="BG126" s="111"/>
      <c r="BH126" s="111"/>
      <c r="BI126" s="111"/>
      <c r="BJ126" s="111"/>
      <c r="BK126" s="112"/>
      <c r="BM126" s="6"/>
      <c r="BN126" s="7"/>
      <c r="BO126" s="111"/>
      <c r="BP126" s="111"/>
      <c r="BQ126" s="111"/>
      <c r="BR126" s="111"/>
      <c r="BS126" s="111"/>
      <c r="BT126" s="112"/>
      <c r="BV126" s="6"/>
      <c r="BW126" s="7"/>
      <c r="BX126" s="111"/>
      <c r="BY126" s="111"/>
      <c r="BZ126" s="111"/>
      <c r="CA126" s="111"/>
      <c r="CB126" s="111"/>
      <c r="CC126" s="112"/>
    </row>
    <row r="127" spans="1:81" x14ac:dyDescent="0.25">
      <c r="A127">
        <v>41</v>
      </c>
      <c r="B127" s="6"/>
      <c r="C127" s="7"/>
      <c r="D127" s="111"/>
      <c r="E127" s="111"/>
      <c r="F127" s="111"/>
      <c r="G127" s="111"/>
      <c r="H127" s="111"/>
      <c r="I127" s="112"/>
      <c r="K127" s="6"/>
      <c r="L127" s="7"/>
      <c r="M127" s="111"/>
      <c r="N127" s="111"/>
      <c r="O127" s="111"/>
      <c r="P127" s="111"/>
      <c r="Q127" s="111"/>
      <c r="R127" s="112"/>
      <c r="T127" s="6"/>
      <c r="U127" s="7"/>
      <c r="V127" s="111"/>
      <c r="W127" s="111"/>
      <c r="X127" s="111"/>
      <c r="Y127" s="111"/>
      <c r="Z127" s="111"/>
      <c r="AA127" s="112"/>
      <c r="AC127" s="6"/>
      <c r="AD127" s="7"/>
      <c r="AE127" s="111"/>
      <c r="AF127" s="111"/>
      <c r="AG127" s="111"/>
      <c r="AH127" s="111"/>
      <c r="AI127" s="111"/>
      <c r="AJ127" s="112"/>
      <c r="AL127" s="6"/>
      <c r="AM127" s="7"/>
      <c r="AN127" s="111"/>
      <c r="AO127" s="111"/>
      <c r="AP127" s="111"/>
      <c r="AQ127" s="111"/>
      <c r="AR127" s="111"/>
      <c r="AS127" s="112"/>
      <c r="AU127" s="6"/>
      <c r="AV127" s="7"/>
      <c r="AW127" s="111"/>
      <c r="AX127" s="111"/>
      <c r="AY127" s="111"/>
      <c r="AZ127" s="111"/>
      <c r="BA127" s="111"/>
      <c r="BB127" s="112"/>
      <c r="BD127" s="6"/>
      <c r="BE127" s="7"/>
      <c r="BF127" s="111"/>
      <c r="BG127" s="111"/>
      <c r="BH127" s="111"/>
      <c r="BI127" s="111"/>
      <c r="BJ127" s="111"/>
      <c r="BK127" s="112"/>
      <c r="BM127" s="6"/>
      <c r="BN127" s="7"/>
      <c r="BO127" s="111"/>
      <c r="BP127" s="111"/>
      <c r="BQ127" s="111"/>
      <c r="BR127" s="111"/>
      <c r="BS127" s="111"/>
      <c r="BT127" s="112"/>
      <c r="BV127" s="6"/>
      <c r="BW127" s="7"/>
      <c r="BX127" s="111"/>
      <c r="BY127" s="111"/>
      <c r="BZ127" s="111"/>
      <c r="CA127" s="111"/>
      <c r="CB127" s="111"/>
      <c r="CC127" s="112"/>
    </row>
    <row r="128" spans="1:81" x14ac:dyDescent="0.25">
      <c r="A128">
        <v>42</v>
      </c>
      <c r="B128" s="6"/>
      <c r="C128" s="7"/>
      <c r="D128" s="111"/>
      <c r="E128" s="111"/>
      <c r="F128" s="111"/>
      <c r="G128" s="111"/>
      <c r="H128" s="111"/>
      <c r="I128" s="112"/>
      <c r="K128" s="6"/>
      <c r="L128" s="7"/>
      <c r="M128" s="111"/>
      <c r="N128" s="111"/>
      <c r="O128" s="111"/>
      <c r="P128" s="111"/>
      <c r="Q128" s="111"/>
      <c r="R128" s="112"/>
      <c r="T128" s="6"/>
      <c r="U128" s="7"/>
      <c r="V128" s="111"/>
      <c r="W128" s="111"/>
      <c r="X128" s="111"/>
      <c r="Y128" s="111"/>
      <c r="Z128" s="111"/>
      <c r="AA128" s="112"/>
      <c r="AC128" s="6"/>
      <c r="AD128" s="7"/>
      <c r="AE128" s="111"/>
      <c r="AF128" s="111"/>
      <c r="AG128" s="111"/>
      <c r="AH128" s="111"/>
      <c r="AI128" s="111"/>
      <c r="AJ128" s="112"/>
      <c r="AL128" s="6"/>
      <c r="AM128" s="7"/>
      <c r="AN128" s="111"/>
      <c r="AO128" s="111"/>
      <c r="AP128" s="111"/>
      <c r="AQ128" s="111"/>
      <c r="AR128" s="111"/>
      <c r="AS128" s="112"/>
      <c r="AU128" s="6"/>
      <c r="AV128" s="7"/>
      <c r="AW128" s="111"/>
      <c r="AX128" s="111"/>
      <c r="AY128" s="111"/>
      <c r="AZ128" s="111"/>
      <c r="BA128" s="111"/>
      <c r="BB128" s="112"/>
      <c r="BD128" s="6"/>
      <c r="BE128" s="7"/>
      <c r="BF128" s="111"/>
      <c r="BG128" s="111"/>
      <c r="BH128" s="111"/>
      <c r="BI128" s="111"/>
      <c r="BJ128" s="111"/>
      <c r="BK128" s="112"/>
      <c r="BM128" s="6"/>
      <c r="BN128" s="7"/>
      <c r="BO128" s="111"/>
      <c r="BP128" s="111"/>
      <c r="BQ128" s="111"/>
      <c r="BR128" s="111"/>
      <c r="BS128" s="111"/>
      <c r="BT128" s="112"/>
      <c r="BV128" s="6"/>
      <c r="BW128" s="7"/>
      <c r="BX128" s="111"/>
      <c r="BY128" s="111"/>
      <c r="BZ128" s="111"/>
      <c r="CA128" s="111"/>
      <c r="CB128" s="111"/>
      <c r="CC128" s="112"/>
    </row>
    <row r="129" spans="1:81" x14ac:dyDescent="0.25">
      <c r="A129">
        <v>43</v>
      </c>
      <c r="B129" s="6"/>
      <c r="C129" s="7"/>
      <c r="D129" s="111"/>
      <c r="E129" s="111"/>
      <c r="F129" s="111"/>
      <c r="G129" s="111"/>
      <c r="H129" s="111"/>
      <c r="I129" s="112"/>
      <c r="K129" s="6"/>
      <c r="L129" s="7"/>
      <c r="M129" s="111"/>
      <c r="N129" s="111"/>
      <c r="O129" s="111"/>
      <c r="P129" s="111"/>
      <c r="Q129" s="111"/>
      <c r="R129" s="112"/>
      <c r="T129" s="6"/>
      <c r="U129" s="7"/>
      <c r="V129" s="111"/>
      <c r="W129" s="111"/>
      <c r="X129" s="111"/>
      <c r="Y129" s="111"/>
      <c r="Z129" s="111"/>
      <c r="AA129" s="112"/>
      <c r="AC129" s="6"/>
      <c r="AD129" s="7"/>
      <c r="AE129" s="111"/>
      <c r="AF129" s="111"/>
      <c r="AG129" s="111"/>
      <c r="AH129" s="111"/>
      <c r="AI129" s="111"/>
      <c r="AJ129" s="112"/>
      <c r="AL129" s="6"/>
      <c r="AM129" s="7"/>
      <c r="AN129" s="111"/>
      <c r="AO129" s="111"/>
      <c r="AP129" s="111"/>
      <c r="AQ129" s="111"/>
      <c r="AR129" s="111"/>
      <c r="AS129" s="112"/>
      <c r="AU129" s="6"/>
      <c r="AV129" s="7"/>
      <c r="AW129" s="111"/>
      <c r="AX129" s="111"/>
      <c r="AY129" s="111"/>
      <c r="AZ129" s="111"/>
      <c r="BA129" s="111"/>
      <c r="BB129" s="112"/>
      <c r="BD129" s="6"/>
      <c r="BE129" s="7"/>
      <c r="BF129" s="111"/>
      <c r="BG129" s="111"/>
      <c r="BH129" s="111"/>
      <c r="BI129" s="111"/>
      <c r="BJ129" s="111"/>
      <c r="BK129" s="112"/>
      <c r="BM129" s="6"/>
      <c r="BN129" s="7"/>
      <c r="BO129" s="111"/>
      <c r="BP129" s="111"/>
      <c r="BQ129" s="111"/>
      <c r="BR129" s="111"/>
      <c r="BS129" s="111"/>
      <c r="BT129" s="112"/>
      <c r="BV129" s="6"/>
      <c r="BW129" s="7"/>
      <c r="BX129" s="111"/>
      <c r="BY129" s="111"/>
      <c r="BZ129" s="111"/>
      <c r="CA129" s="111"/>
      <c r="CB129" s="111"/>
      <c r="CC129" s="112"/>
    </row>
    <row r="130" spans="1:81" x14ac:dyDescent="0.25">
      <c r="A130">
        <v>44</v>
      </c>
      <c r="B130" s="6"/>
      <c r="C130" s="7"/>
      <c r="D130" s="111"/>
      <c r="E130" s="111"/>
      <c r="F130" s="111"/>
      <c r="G130" s="111"/>
      <c r="H130" s="111"/>
      <c r="I130" s="112"/>
      <c r="K130" s="6"/>
      <c r="L130" s="7"/>
      <c r="M130" s="111"/>
      <c r="N130" s="111"/>
      <c r="O130" s="111"/>
      <c r="P130" s="111"/>
      <c r="Q130" s="111"/>
      <c r="R130" s="112"/>
      <c r="T130" s="6"/>
      <c r="U130" s="7"/>
      <c r="V130" s="111"/>
      <c r="W130" s="111"/>
      <c r="X130" s="111"/>
      <c r="Y130" s="111"/>
      <c r="Z130" s="111"/>
      <c r="AA130" s="112"/>
      <c r="AC130" s="6"/>
      <c r="AD130" s="7"/>
      <c r="AE130" s="111"/>
      <c r="AF130" s="111"/>
      <c r="AG130" s="111"/>
      <c r="AH130" s="111"/>
      <c r="AI130" s="111"/>
      <c r="AJ130" s="112"/>
      <c r="AL130" s="6"/>
      <c r="AM130" s="7"/>
      <c r="AN130" s="111"/>
      <c r="AO130" s="111"/>
      <c r="AP130" s="111"/>
      <c r="AQ130" s="111"/>
      <c r="AR130" s="111"/>
      <c r="AS130" s="112"/>
      <c r="AU130" s="6"/>
      <c r="AV130" s="7"/>
      <c r="AW130" s="111"/>
      <c r="AX130" s="111"/>
      <c r="AY130" s="111"/>
      <c r="AZ130" s="111"/>
      <c r="BA130" s="111"/>
      <c r="BB130" s="112"/>
      <c r="BD130" s="6"/>
      <c r="BE130" s="7"/>
      <c r="BF130" s="111"/>
      <c r="BG130" s="111"/>
      <c r="BH130" s="111"/>
      <c r="BI130" s="111"/>
      <c r="BJ130" s="111"/>
      <c r="BK130" s="112"/>
      <c r="BM130" s="6"/>
      <c r="BN130" s="7"/>
      <c r="BO130" s="111"/>
      <c r="BP130" s="111"/>
      <c r="BQ130" s="111"/>
      <c r="BR130" s="111"/>
      <c r="BS130" s="111"/>
      <c r="BT130" s="112"/>
      <c r="BV130" s="6"/>
      <c r="BW130" s="7"/>
      <c r="BX130" s="111"/>
      <c r="BY130" s="111"/>
      <c r="BZ130" s="111"/>
      <c r="CA130" s="111"/>
      <c r="CB130" s="111"/>
      <c r="CC130" s="112"/>
    </row>
    <row r="131" spans="1:81" x14ac:dyDescent="0.25">
      <c r="A131">
        <v>45</v>
      </c>
      <c r="B131" s="6"/>
      <c r="C131" s="7"/>
      <c r="D131" s="111"/>
      <c r="E131" s="111"/>
      <c r="F131" s="111"/>
      <c r="G131" s="111"/>
      <c r="H131" s="111"/>
      <c r="I131" s="112"/>
      <c r="K131" s="6"/>
      <c r="L131" s="7"/>
      <c r="M131" s="111"/>
      <c r="N131" s="111"/>
      <c r="O131" s="111"/>
      <c r="P131" s="111"/>
      <c r="Q131" s="111"/>
      <c r="R131" s="112"/>
      <c r="T131" s="6"/>
      <c r="U131" s="7"/>
      <c r="V131" s="111"/>
      <c r="W131" s="111"/>
      <c r="X131" s="111"/>
      <c r="Y131" s="111"/>
      <c r="Z131" s="111"/>
      <c r="AA131" s="112"/>
      <c r="AC131" s="6"/>
      <c r="AD131" s="7"/>
      <c r="AE131" s="111"/>
      <c r="AF131" s="111"/>
      <c r="AG131" s="111"/>
      <c r="AH131" s="111"/>
      <c r="AI131" s="111"/>
      <c r="AJ131" s="112"/>
      <c r="AL131" s="6"/>
      <c r="AM131" s="7"/>
      <c r="AN131" s="111"/>
      <c r="AO131" s="111"/>
      <c r="AP131" s="111"/>
      <c r="AQ131" s="111"/>
      <c r="AR131" s="111"/>
      <c r="AS131" s="112"/>
      <c r="AU131" s="6"/>
      <c r="AV131" s="7"/>
      <c r="AW131" s="111"/>
      <c r="AX131" s="111"/>
      <c r="AY131" s="111"/>
      <c r="AZ131" s="111"/>
      <c r="BA131" s="111"/>
      <c r="BB131" s="112"/>
      <c r="BD131" s="6"/>
      <c r="BE131" s="7"/>
      <c r="BF131" s="111"/>
      <c r="BG131" s="111"/>
      <c r="BH131" s="111"/>
      <c r="BI131" s="111"/>
      <c r="BJ131" s="111"/>
      <c r="BK131" s="112"/>
      <c r="BM131" s="6"/>
      <c r="BN131" s="7"/>
      <c r="BO131" s="111"/>
      <c r="BP131" s="111"/>
      <c r="BQ131" s="111"/>
      <c r="BR131" s="111"/>
      <c r="BS131" s="111"/>
      <c r="BT131" s="112"/>
      <c r="BV131" s="6"/>
      <c r="BW131" s="7"/>
      <c r="BX131" s="111"/>
      <c r="BY131" s="111"/>
      <c r="BZ131" s="111"/>
      <c r="CA131" s="111"/>
      <c r="CB131" s="111"/>
      <c r="CC131" s="112"/>
    </row>
    <row r="132" spans="1:81" x14ac:dyDescent="0.25">
      <c r="A132">
        <v>46</v>
      </c>
      <c r="B132" s="19"/>
      <c r="C132" s="7"/>
      <c r="D132" s="7"/>
      <c r="E132" s="17"/>
      <c r="F132" s="17"/>
      <c r="G132" s="17"/>
      <c r="H132" s="17"/>
      <c r="I132" s="18"/>
      <c r="K132" s="19"/>
      <c r="L132" s="7"/>
      <c r="M132" s="7"/>
      <c r="N132" s="17"/>
      <c r="O132" s="17"/>
      <c r="P132" s="17"/>
      <c r="Q132" s="17"/>
      <c r="R132" s="18"/>
      <c r="T132" s="19"/>
      <c r="U132" s="7"/>
      <c r="V132" s="7"/>
      <c r="W132" s="17"/>
      <c r="X132" s="17"/>
      <c r="Y132" s="17"/>
      <c r="Z132" s="17"/>
      <c r="AA132" s="18"/>
      <c r="AC132" s="19"/>
      <c r="AD132" s="7"/>
      <c r="AE132" s="7"/>
      <c r="AF132" s="17"/>
      <c r="AG132" s="17"/>
      <c r="AH132" s="17"/>
      <c r="AI132" s="17"/>
      <c r="AJ132" s="18"/>
      <c r="AL132" s="19"/>
      <c r="AM132" s="7"/>
      <c r="AN132" s="7"/>
      <c r="AO132" s="17"/>
      <c r="AP132" s="17"/>
      <c r="AQ132" s="17"/>
      <c r="AR132" s="17"/>
      <c r="AS132" s="18"/>
      <c r="AU132" s="19"/>
      <c r="AV132" s="7"/>
      <c r="AW132" s="7"/>
      <c r="AX132" s="17"/>
      <c r="AY132" s="17"/>
      <c r="AZ132" s="17"/>
      <c r="BA132" s="17"/>
      <c r="BB132" s="18"/>
      <c r="BD132" s="19"/>
      <c r="BE132" s="7"/>
      <c r="BF132" s="7"/>
      <c r="BG132" s="17"/>
      <c r="BH132" s="17"/>
      <c r="BI132" s="17"/>
      <c r="BJ132" s="17"/>
      <c r="BK132" s="18"/>
      <c r="BM132" s="19"/>
      <c r="BN132" s="7"/>
      <c r="BO132" s="7"/>
      <c r="BP132" s="17"/>
      <c r="BQ132" s="17"/>
      <c r="BR132" s="17"/>
      <c r="BS132" s="17"/>
      <c r="BT132" s="18"/>
      <c r="BV132" s="19"/>
      <c r="BW132" s="7"/>
      <c r="BX132" s="7"/>
      <c r="BY132" s="17"/>
      <c r="BZ132" s="17"/>
      <c r="CA132" s="17"/>
      <c r="CB132" s="17"/>
      <c r="CC132" s="18"/>
    </row>
    <row r="133" spans="1:81" x14ac:dyDescent="0.25">
      <c r="A133">
        <v>47</v>
      </c>
      <c r="B133" s="6"/>
      <c r="C133" s="7"/>
      <c r="D133" s="111"/>
      <c r="E133" s="111"/>
      <c r="F133" s="111"/>
      <c r="G133" s="111"/>
      <c r="H133" s="111"/>
      <c r="I133" s="112"/>
      <c r="K133" s="6"/>
      <c r="L133" s="7"/>
      <c r="M133" s="111"/>
      <c r="N133" s="111"/>
      <c r="O133" s="111"/>
      <c r="P133" s="111"/>
      <c r="Q133" s="111"/>
      <c r="R133" s="112"/>
      <c r="T133" s="6"/>
      <c r="U133" s="7"/>
      <c r="V133" s="111"/>
      <c r="W133" s="111"/>
      <c r="X133" s="111"/>
      <c r="Y133" s="111"/>
      <c r="Z133" s="111"/>
      <c r="AA133" s="112"/>
      <c r="AC133" s="6"/>
      <c r="AD133" s="7"/>
      <c r="AE133" s="111"/>
      <c r="AF133" s="111"/>
      <c r="AG133" s="111"/>
      <c r="AH133" s="111"/>
      <c r="AI133" s="111"/>
      <c r="AJ133" s="112"/>
      <c r="AL133" s="6"/>
      <c r="AM133" s="7"/>
      <c r="AN133" s="111"/>
      <c r="AO133" s="111"/>
      <c r="AP133" s="111"/>
      <c r="AQ133" s="111"/>
      <c r="AR133" s="111"/>
      <c r="AS133" s="112"/>
      <c r="AU133" s="6"/>
      <c r="AV133" s="7"/>
      <c r="AW133" s="111"/>
      <c r="AX133" s="111"/>
      <c r="AY133" s="111"/>
      <c r="AZ133" s="111"/>
      <c r="BA133" s="111"/>
      <c r="BB133" s="112"/>
      <c r="BD133" s="6"/>
      <c r="BE133" s="7"/>
      <c r="BF133" s="111"/>
      <c r="BG133" s="111"/>
      <c r="BH133" s="111"/>
      <c r="BI133" s="111"/>
      <c r="BJ133" s="111"/>
      <c r="BK133" s="112"/>
      <c r="BM133" s="6"/>
      <c r="BN133" s="7"/>
      <c r="BO133" s="111"/>
      <c r="BP133" s="111"/>
      <c r="BQ133" s="111"/>
      <c r="BR133" s="111"/>
      <c r="BS133" s="111"/>
      <c r="BT133" s="112"/>
      <c r="BV133" s="6"/>
      <c r="BW133" s="7"/>
      <c r="BX133" s="111"/>
      <c r="BY133" s="111"/>
      <c r="BZ133" s="111"/>
      <c r="CA133" s="111"/>
      <c r="CB133" s="111"/>
      <c r="CC133" s="112"/>
    </row>
    <row r="134" spans="1:81" x14ac:dyDescent="0.25">
      <c r="A134">
        <v>48</v>
      </c>
      <c r="B134" s="6"/>
      <c r="C134" s="7"/>
      <c r="D134" s="111"/>
      <c r="E134" s="111"/>
      <c r="F134" s="111"/>
      <c r="G134" s="111"/>
      <c r="H134" s="111"/>
      <c r="I134" s="112"/>
      <c r="K134" s="6"/>
      <c r="L134" s="7"/>
      <c r="M134" s="111"/>
      <c r="N134" s="111"/>
      <c r="O134" s="111"/>
      <c r="P134" s="111"/>
      <c r="Q134" s="111"/>
      <c r="R134" s="112"/>
      <c r="T134" s="6"/>
      <c r="U134" s="7"/>
      <c r="V134" s="111"/>
      <c r="W134" s="111"/>
      <c r="X134" s="111"/>
      <c r="Y134" s="111"/>
      <c r="Z134" s="111"/>
      <c r="AA134" s="112"/>
      <c r="AC134" s="6"/>
      <c r="AD134" s="7"/>
      <c r="AE134" s="111"/>
      <c r="AF134" s="111"/>
      <c r="AG134" s="111"/>
      <c r="AH134" s="111"/>
      <c r="AI134" s="111"/>
      <c r="AJ134" s="112"/>
      <c r="AL134" s="6"/>
      <c r="AM134" s="7"/>
      <c r="AN134" s="111"/>
      <c r="AO134" s="111"/>
      <c r="AP134" s="111"/>
      <c r="AQ134" s="111"/>
      <c r="AR134" s="111"/>
      <c r="AS134" s="112"/>
      <c r="AU134" s="6"/>
      <c r="AV134" s="7"/>
      <c r="AW134" s="111"/>
      <c r="AX134" s="111"/>
      <c r="AY134" s="111"/>
      <c r="AZ134" s="111"/>
      <c r="BA134" s="111"/>
      <c r="BB134" s="112"/>
      <c r="BD134" s="6"/>
      <c r="BE134" s="7"/>
      <c r="BF134" s="111"/>
      <c r="BG134" s="111"/>
      <c r="BH134" s="111"/>
      <c r="BI134" s="111"/>
      <c r="BJ134" s="111"/>
      <c r="BK134" s="112"/>
      <c r="BM134" s="6"/>
      <c r="BN134" s="7"/>
      <c r="BO134" s="111"/>
      <c r="BP134" s="111"/>
      <c r="BQ134" s="111"/>
      <c r="BR134" s="111"/>
      <c r="BS134" s="111"/>
      <c r="BT134" s="112"/>
      <c r="BV134" s="6"/>
      <c r="BW134" s="7"/>
      <c r="BX134" s="111"/>
      <c r="BY134" s="111"/>
      <c r="BZ134" s="111"/>
      <c r="CA134" s="111"/>
      <c r="CB134" s="111"/>
      <c r="CC134" s="112"/>
    </row>
    <row r="135" spans="1:81" x14ac:dyDescent="0.25">
      <c r="A135">
        <v>49</v>
      </c>
      <c r="B135" s="6"/>
      <c r="C135" s="7"/>
      <c r="D135" s="111"/>
      <c r="E135" s="111"/>
      <c r="F135" s="111"/>
      <c r="G135" s="111"/>
      <c r="H135" s="111"/>
      <c r="I135" s="112"/>
      <c r="K135" s="6"/>
      <c r="L135" s="7"/>
      <c r="M135" s="111"/>
      <c r="N135" s="111"/>
      <c r="O135" s="111"/>
      <c r="P135" s="111"/>
      <c r="Q135" s="111"/>
      <c r="R135" s="112"/>
      <c r="T135" s="6"/>
      <c r="U135" s="7"/>
      <c r="V135" s="111"/>
      <c r="W135" s="111"/>
      <c r="X135" s="111"/>
      <c r="Y135" s="111"/>
      <c r="Z135" s="111"/>
      <c r="AA135" s="112"/>
      <c r="AC135" s="6"/>
      <c r="AD135" s="7"/>
      <c r="AE135" s="111"/>
      <c r="AF135" s="111"/>
      <c r="AG135" s="111"/>
      <c r="AH135" s="111"/>
      <c r="AI135" s="111"/>
      <c r="AJ135" s="112"/>
      <c r="AL135" s="6"/>
      <c r="AM135" s="7"/>
      <c r="AN135" s="111"/>
      <c r="AO135" s="111"/>
      <c r="AP135" s="111"/>
      <c r="AQ135" s="111"/>
      <c r="AR135" s="111"/>
      <c r="AS135" s="112"/>
      <c r="AU135" s="6"/>
      <c r="AV135" s="7"/>
      <c r="AW135" s="111"/>
      <c r="AX135" s="111"/>
      <c r="AY135" s="111"/>
      <c r="AZ135" s="111"/>
      <c r="BA135" s="111"/>
      <c r="BB135" s="112"/>
      <c r="BD135" s="6"/>
      <c r="BE135" s="7"/>
      <c r="BF135" s="111"/>
      <c r="BG135" s="111"/>
      <c r="BH135" s="111"/>
      <c r="BI135" s="111"/>
      <c r="BJ135" s="111"/>
      <c r="BK135" s="112"/>
      <c r="BM135" s="6"/>
      <c r="BN135" s="7"/>
      <c r="BO135" s="111"/>
      <c r="BP135" s="111"/>
      <c r="BQ135" s="111"/>
      <c r="BR135" s="111"/>
      <c r="BS135" s="111"/>
      <c r="BT135" s="112"/>
      <c r="BV135" s="6"/>
      <c r="BW135" s="7"/>
      <c r="BX135" s="111"/>
      <c r="BY135" s="111"/>
      <c r="BZ135" s="111"/>
      <c r="CA135" s="111"/>
      <c r="CB135" s="111"/>
      <c r="CC135" s="112"/>
    </row>
    <row r="136" spans="1:81" x14ac:dyDescent="0.25">
      <c r="A136">
        <v>50</v>
      </c>
      <c r="B136" s="6"/>
      <c r="C136" s="7"/>
      <c r="D136" s="111"/>
      <c r="E136" s="111"/>
      <c r="F136" s="111"/>
      <c r="G136" s="111"/>
      <c r="H136" s="111"/>
      <c r="I136" s="112"/>
      <c r="K136" s="6"/>
      <c r="L136" s="7"/>
      <c r="M136" s="111"/>
      <c r="N136" s="111"/>
      <c r="O136" s="111"/>
      <c r="P136" s="111"/>
      <c r="Q136" s="111"/>
      <c r="R136" s="112"/>
      <c r="T136" s="6"/>
      <c r="U136" s="7"/>
      <c r="V136" s="111"/>
      <c r="W136" s="111"/>
      <c r="X136" s="111"/>
      <c r="Y136" s="111"/>
      <c r="Z136" s="111"/>
      <c r="AA136" s="112"/>
      <c r="AC136" s="6"/>
      <c r="AD136" s="7"/>
      <c r="AE136" s="111"/>
      <c r="AF136" s="111"/>
      <c r="AG136" s="111"/>
      <c r="AH136" s="111"/>
      <c r="AI136" s="111"/>
      <c r="AJ136" s="112"/>
      <c r="AL136" s="6"/>
      <c r="AM136" s="7"/>
      <c r="AN136" s="111"/>
      <c r="AO136" s="111"/>
      <c r="AP136" s="111"/>
      <c r="AQ136" s="111"/>
      <c r="AR136" s="111"/>
      <c r="AS136" s="112"/>
      <c r="AU136" s="6"/>
      <c r="AV136" s="7"/>
      <c r="AW136" s="111"/>
      <c r="AX136" s="111"/>
      <c r="AY136" s="111"/>
      <c r="AZ136" s="111"/>
      <c r="BA136" s="111"/>
      <c r="BB136" s="112"/>
      <c r="BD136" s="6"/>
      <c r="BE136" s="7"/>
      <c r="BF136" s="111"/>
      <c r="BG136" s="111"/>
      <c r="BH136" s="111"/>
      <c r="BI136" s="111"/>
      <c r="BJ136" s="111"/>
      <c r="BK136" s="112"/>
      <c r="BM136" s="6"/>
      <c r="BN136" s="7"/>
      <c r="BO136" s="111"/>
      <c r="BP136" s="111"/>
      <c r="BQ136" s="111"/>
      <c r="BR136" s="111"/>
      <c r="BS136" s="111"/>
      <c r="BT136" s="112"/>
      <c r="BV136" s="6"/>
      <c r="BW136" s="7"/>
      <c r="BX136" s="111"/>
      <c r="BY136" s="111"/>
      <c r="BZ136" s="111"/>
      <c r="CA136" s="111"/>
      <c r="CB136" s="111"/>
      <c r="CC136" s="112"/>
    </row>
    <row r="137" spans="1:81" x14ac:dyDescent="0.25">
      <c r="A137">
        <v>51</v>
      </c>
      <c r="B137" s="6"/>
      <c r="C137" s="7"/>
      <c r="D137" s="111"/>
      <c r="E137" s="111"/>
      <c r="F137" s="111"/>
      <c r="G137" s="111"/>
      <c r="H137" s="111"/>
      <c r="I137" s="112"/>
      <c r="K137" s="6"/>
      <c r="L137" s="7"/>
      <c r="M137" s="111"/>
      <c r="N137" s="111"/>
      <c r="O137" s="111"/>
      <c r="P137" s="111"/>
      <c r="Q137" s="111"/>
      <c r="R137" s="112"/>
      <c r="T137" s="6"/>
      <c r="U137" s="7"/>
      <c r="V137" s="111"/>
      <c r="W137" s="111"/>
      <c r="X137" s="111"/>
      <c r="Y137" s="111"/>
      <c r="Z137" s="111"/>
      <c r="AA137" s="112"/>
      <c r="AC137" s="6"/>
      <c r="AD137" s="7"/>
      <c r="AE137" s="111"/>
      <c r="AF137" s="111"/>
      <c r="AG137" s="111"/>
      <c r="AH137" s="111"/>
      <c r="AI137" s="111"/>
      <c r="AJ137" s="112"/>
      <c r="AL137" s="6"/>
      <c r="AM137" s="7"/>
      <c r="AN137" s="111"/>
      <c r="AO137" s="111"/>
      <c r="AP137" s="111"/>
      <c r="AQ137" s="111"/>
      <c r="AR137" s="111"/>
      <c r="AS137" s="112"/>
      <c r="AU137" s="6"/>
      <c r="AV137" s="7"/>
      <c r="AW137" s="111"/>
      <c r="AX137" s="111"/>
      <c r="AY137" s="111"/>
      <c r="AZ137" s="111"/>
      <c r="BA137" s="111"/>
      <c r="BB137" s="112"/>
      <c r="BD137" s="6"/>
      <c r="BE137" s="7"/>
      <c r="BF137" s="111"/>
      <c r="BG137" s="111"/>
      <c r="BH137" s="111"/>
      <c r="BI137" s="111"/>
      <c r="BJ137" s="111"/>
      <c r="BK137" s="112"/>
      <c r="BM137" s="6"/>
      <c r="BN137" s="7"/>
      <c r="BO137" s="111"/>
      <c r="BP137" s="111"/>
      <c r="BQ137" s="111"/>
      <c r="BR137" s="111"/>
      <c r="BS137" s="111"/>
      <c r="BT137" s="112"/>
      <c r="BV137" s="6"/>
      <c r="BW137" s="7"/>
      <c r="BX137" s="111"/>
      <c r="BY137" s="111"/>
      <c r="BZ137" s="111"/>
      <c r="CA137" s="111"/>
      <c r="CB137" s="111"/>
      <c r="CC137" s="112"/>
    </row>
    <row r="138" spans="1:81" x14ac:dyDescent="0.25">
      <c r="A138">
        <v>52</v>
      </c>
      <c r="B138" s="6"/>
      <c r="C138" s="7"/>
      <c r="D138" s="111"/>
      <c r="E138" s="111"/>
      <c r="F138" s="111"/>
      <c r="G138" s="111"/>
      <c r="H138" s="111"/>
      <c r="I138" s="112"/>
      <c r="K138" s="6"/>
      <c r="L138" s="7"/>
      <c r="M138" s="111"/>
      <c r="N138" s="111"/>
      <c r="O138" s="111"/>
      <c r="P138" s="111"/>
      <c r="Q138" s="111"/>
      <c r="R138" s="112"/>
      <c r="T138" s="6"/>
      <c r="U138" s="7"/>
      <c r="V138" s="111"/>
      <c r="W138" s="111"/>
      <c r="X138" s="111"/>
      <c r="Y138" s="111"/>
      <c r="Z138" s="111"/>
      <c r="AA138" s="112"/>
      <c r="AC138" s="6"/>
      <c r="AD138" s="7"/>
      <c r="AE138" s="111"/>
      <c r="AF138" s="111"/>
      <c r="AG138" s="111"/>
      <c r="AH138" s="111"/>
      <c r="AI138" s="111"/>
      <c r="AJ138" s="112"/>
      <c r="AL138" s="6"/>
      <c r="AM138" s="7"/>
      <c r="AN138" s="111"/>
      <c r="AO138" s="111"/>
      <c r="AP138" s="111"/>
      <c r="AQ138" s="111"/>
      <c r="AR138" s="111"/>
      <c r="AS138" s="112"/>
      <c r="AU138" s="6"/>
      <c r="AV138" s="7"/>
      <c r="AW138" s="111"/>
      <c r="AX138" s="111"/>
      <c r="AY138" s="111"/>
      <c r="AZ138" s="111"/>
      <c r="BA138" s="111"/>
      <c r="BB138" s="112"/>
      <c r="BD138" s="6"/>
      <c r="BE138" s="7"/>
      <c r="BF138" s="111"/>
      <c r="BG138" s="111"/>
      <c r="BH138" s="111"/>
      <c r="BI138" s="111"/>
      <c r="BJ138" s="111"/>
      <c r="BK138" s="112"/>
      <c r="BM138" s="6"/>
      <c r="BN138" s="7"/>
      <c r="BO138" s="111"/>
      <c r="BP138" s="111"/>
      <c r="BQ138" s="111"/>
      <c r="BR138" s="111"/>
      <c r="BS138" s="111"/>
      <c r="BT138" s="112"/>
      <c r="BV138" s="6"/>
      <c r="BW138" s="7"/>
      <c r="BX138" s="111"/>
      <c r="BY138" s="111"/>
      <c r="BZ138" s="111"/>
      <c r="CA138" s="111"/>
      <c r="CB138" s="111"/>
      <c r="CC138" s="112"/>
    </row>
    <row r="139" spans="1:81" x14ac:dyDescent="0.25">
      <c r="A139">
        <v>53</v>
      </c>
      <c r="B139" s="6"/>
      <c r="C139" s="7"/>
      <c r="D139" s="111"/>
      <c r="E139" s="111"/>
      <c r="F139" s="111"/>
      <c r="G139" s="111"/>
      <c r="H139" s="111"/>
      <c r="I139" s="112"/>
      <c r="K139" s="6"/>
      <c r="L139" s="7"/>
      <c r="M139" s="111"/>
      <c r="N139" s="111"/>
      <c r="O139" s="111"/>
      <c r="P139" s="111"/>
      <c r="Q139" s="111"/>
      <c r="R139" s="112"/>
      <c r="T139" s="6"/>
      <c r="U139" s="7"/>
      <c r="V139" s="111"/>
      <c r="W139" s="111"/>
      <c r="X139" s="111"/>
      <c r="Y139" s="111"/>
      <c r="Z139" s="111"/>
      <c r="AA139" s="112"/>
      <c r="AC139" s="6"/>
      <c r="AD139" s="7"/>
      <c r="AE139" s="111"/>
      <c r="AF139" s="111"/>
      <c r="AG139" s="111"/>
      <c r="AH139" s="111"/>
      <c r="AI139" s="111"/>
      <c r="AJ139" s="112"/>
      <c r="AL139" s="6"/>
      <c r="AM139" s="7"/>
      <c r="AN139" s="111"/>
      <c r="AO139" s="111"/>
      <c r="AP139" s="111"/>
      <c r="AQ139" s="111"/>
      <c r="AR139" s="111"/>
      <c r="AS139" s="112"/>
      <c r="AU139" s="6"/>
      <c r="AV139" s="7"/>
      <c r="AW139" s="111"/>
      <c r="AX139" s="111"/>
      <c r="AY139" s="111"/>
      <c r="AZ139" s="111"/>
      <c r="BA139" s="111"/>
      <c r="BB139" s="112"/>
      <c r="BD139" s="6"/>
      <c r="BE139" s="7"/>
      <c r="BF139" s="111"/>
      <c r="BG139" s="111"/>
      <c r="BH139" s="111"/>
      <c r="BI139" s="111"/>
      <c r="BJ139" s="111"/>
      <c r="BK139" s="112"/>
      <c r="BM139" s="6"/>
      <c r="BN139" s="7"/>
      <c r="BO139" s="111"/>
      <c r="BP139" s="111"/>
      <c r="BQ139" s="111"/>
      <c r="BR139" s="111"/>
      <c r="BS139" s="111"/>
      <c r="BT139" s="112"/>
      <c r="BV139" s="6"/>
      <c r="BW139" s="7"/>
      <c r="BX139" s="111"/>
      <c r="BY139" s="111"/>
      <c r="BZ139" s="111"/>
      <c r="CA139" s="111"/>
      <c r="CB139" s="111"/>
      <c r="CC139" s="112"/>
    </row>
    <row r="140" spans="1:81" x14ac:dyDescent="0.25">
      <c r="A140">
        <v>54</v>
      </c>
      <c r="B140" s="6"/>
      <c r="C140" s="7"/>
      <c r="D140" s="111"/>
      <c r="E140" s="111"/>
      <c r="F140" s="111"/>
      <c r="G140" s="111"/>
      <c r="H140" s="111"/>
      <c r="I140" s="112"/>
      <c r="K140" s="6"/>
      <c r="L140" s="7"/>
      <c r="M140" s="111"/>
      <c r="N140" s="111"/>
      <c r="O140" s="111"/>
      <c r="P140" s="111"/>
      <c r="Q140" s="111"/>
      <c r="R140" s="112"/>
      <c r="T140" s="6"/>
      <c r="U140" s="7"/>
      <c r="V140" s="111"/>
      <c r="W140" s="111"/>
      <c r="X140" s="111"/>
      <c r="Y140" s="111"/>
      <c r="Z140" s="111"/>
      <c r="AA140" s="112"/>
      <c r="AC140" s="6"/>
      <c r="AD140" s="7"/>
      <c r="AE140" s="111"/>
      <c r="AF140" s="111"/>
      <c r="AG140" s="111"/>
      <c r="AH140" s="111"/>
      <c r="AI140" s="111"/>
      <c r="AJ140" s="112"/>
      <c r="AL140" s="6"/>
      <c r="AM140" s="7"/>
      <c r="AN140" s="111"/>
      <c r="AO140" s="111"/>
      <c r="AP140" s="111"/>
      <c r="AQ140" s="111"/>
      <c r="AR140" s="111"/>
      <c r="AS140" s="112"/>
      <c r="AU140" s="6"/>
      <c r="AV140" s="7"/>
      <c r="AW140" s="111"/>
      <c r="AX140" s="111"/>
      <c r="AY140" s="111"/>
      <c r="AZ140" s="111"/>
      <c r="BA140" s="111"/>
      <c r="BB140" s="112"/>
      <c r="BD140" s="6"/>
      <c r="BE140" s="7"/>
      <c r="BF140" s="111"/>
      <c r="BG140" s="111"/>
      <c r="BH140" s="111"/>
      <c r="BI140" s="111"/>
      <c r="BJ140" s="111"/>
      <c r="BK140" s="112"/>
      <c r="BM140" s="6"/>
      <c r="BN140" s="7"/>
      <c r="BO140" s="111"/>
      <c r="BP140" s="111"/>
      <c r="BQ140" s="111"/>
      <c r="BR140" s="111"/>
      <c r="BS140" s="111"/>
      <c r="BT140" s="112"/>
      <c r="BV140" s="6"/>
      <c r="BW140" s="7"/>
      <c r="BX140" s="111"/>
      <c r="BY140" s="111"/>
      <c r="BZ140" s="111"/>
      <c r="CA140" s="111"/>
      <c r="CB140" s="111"/>
      <c r="CC140" s="112"/>
    </row>
    <row r="141" spans="1:81" x14ac:dyDescent="0.25">
      <c r="A141">
        <v>55</v>
      </c>
      <c r="B141" s="6"/>
      <c r="C141" s="7"/>
      <c r="D141" s="111"/>
      <c r="E141" s="111"/>
      <c r="F141" s="111"/>
      <c r="G141" s="111"/>
      <c r="H141" s="111"/>
      <c r="I141" s="112"/>
      <c r="K141" s="6"/>
      <c r="L141" s="7"/>
      <c r="M141" s="111"/>
      <c r="N141" s="111"/>
      <c r="O141" s="111"/>
      <c r="P141" s="111"/>
      <c r="Q141" s="111"/>
      <c r="R141" s="112"/>
      <c r="T141" s="6"/>
      <c r="U141" s="7"/>
      <c r="V141" s="111"/>
      <c r="W141" s="111"/>
      <c r="X141" s="111"/>
      <c r="Y141" s="111"/>
      <c r="Z141" s="111"/>
      <c r="AA141" s="112"/>
      <c r="AC141" s="6"/>
      <c r="AD141" s="7"/>
      <c r="AE141" s="111"/>
      <c r="AF141" s="111"/>
      <c r="AG141" s="111"/>
      <c r="AH141" s="111"/>
      <c r="AI141" s="111"/>
      <c r="AJ141" s="112"/>
      <c r="AL141" s="6"/>
      <c r="AM141" s="7"/>
      <c r="AN141" s="111"/>
      <c r="AO141" s="111"/>
      <c r="AP141" s="111"/>
      <c r="AQ141" s="111"/>
      <c r="AR141" s="111"/>
      <c r="AS141" s="112"/>
      <c r="AU141" s="6"/>
      <c r="AV141" s="7"/>
      <c r="AW141" s="111"/>
      <c r="AX141" s="111"/>
      <c r="AY141" s="111"/>
      <c r="AZ141" s="111"/>
      <c r="BA141" s="111"/>
      <c r="BB141" s="112"/>
      <c r="BD141" s="6"/>
      <c r="BE141" s="7"/>
      <c r="BF141" s="111"/>
      <c r="BG141" s="111"/>
      <c r="BH141" s="111"/>
      <c r="BI141" s="111"/>
      <c r="BJ141" s="111"/>
      <c r="BK141" s="112"/>
      <c r="BM141" s="6"/>
      <c r="BN141" s="7"/>
      <c r="BO141" s="111"/>
      <c r="BP141" s="111"/>
      <c r="BQ141" s="111"/>
      <c r="BR141" s="111"/>
      <c r="BS141" s="111"/>
      <c r="BT141" s="112"/>
      <c r="BV141" s="6"/>
      <c r="BW141" s="7"/>
      <c r="BX141" s="111"/>
      <c r="BY141" s="111"/>
      <c r="BZ141" s="111"/>
      <c r="CA141" s="111"/>
      <c r="CB141" s="111"/>
      <c r="CC141" s="112"/>
    </row>
    <row r="142" spans="1:81" x14ac:dyDescent="0.25">
      <c r="A142">
        <v>56</v>
      </c>
      <c r="B142" s="6"/>
      <c r="C142" s="7"/>
      <c r="D142" s="111"/>
      <c r="E142" s="111"/>
      <c r="F142" s="111"/>
      <c r="G142" s="111"/>
      <c r="H142" s="111"/>
      <c r="I142" s="112"/>
      <c r="K142" s="6"/>
      <c r="L142" s="7"/>
      <c r="M142" s="111"/>
      <c r="N142" s="111"/>
      <c r="O142" s="111"/>
      <c r="P142" s="111"/>
      <c r="Q142" s="111"/>
      <c r="R142" s="112"/>
      <c r="T142" s="6"/>
      <c r="U142" s="7"/>
      <c r="V142" s="111"/>
      <c r="W142" s="111"/>
      <c r="X142" s="111"/>
      <c r="Y142" s="111"/>
      <c r="Z142" s="111"/>
      <c r="AA142" s="112"/>
      <c r="AC142" s="6"/>
      <c r="AD142" s="7"/>
      <c r="AE142" s="111"/>
      <c r="AF142" s="111"/>
      <c r="AG142" s="111"/>
      <c r="AH142" s="111"/>
      <c r="AI142" s="111"/>
      <c r="AJ142" s="112"/>
      <c r="AL142" s="6"/>
      <c r="AM142" s="7"/>
      <c r="AN142" s="111"/>
      <c r="AO142" s="111"/>
      <c r="AP142" s="111"/>
      <c r="AQ142" s="111"/>
      <c r="AR142" s="111"/>
      <c r="AS142" s="112"/>
      <c r="AU142" s="6"/>
      <c r="AV142" s="7"/>
      <c r="AW142" s="111"/>
      <c r="AX142" s="111"/>
      <c r="AY142" s="111"/>
      <c r="AZ142" s="111"/>
      <c r="BA142" s="111"/>
      <c r="BB142" s="112"/>
      <c r="BD142" s="6"/>
      <c r="BE142" s="7"/>
      <c r="BF142" s="111"/>
      <c r="BG142" s="111"/>
      <c r="BH142" s="111"/>
      <c r="BI142" s="111"/>
      <c r="BJ142" s="111"/>
      <c r="BK142" s="112"/>
      <c r="BM142" s="6"/>
      <c r="BN142" s="7"/>
      <c r="BO142" s="111"/>
      <c r="BP142" s="111"/>
      <c r="BQ142" s="111"/>
      <c r="BR142" s="111"/>
      <c r="BS142" s="111"/>
      <c r="BT142" s="112"/>
      <c r="BV142" s="6"/>
      <c r="BW142" s="7"/>
      <c r="BX142" s="111"/>
      <c r="BY142" s="111"/>
      <c r="BZ142" s="111"/>
      <c r="CA142" s="111"/>
      <c r="CB142" s="111"/>
      <c r="CC142" s="112"/>
    </row>
    <row r="143" spans="1:81" x14ac:dyDescent="0.25">
      <c r="A143">
        <v>57</v>
      </c>
      <c r="B143" s="6"/>
      <c r="C143" s="7"/>
      <c r="D143" s="111"/>
      <c r="E143" s="111"/>
      <c r="F143" s="111"/>
      <c r="G143" s="111"/>
      <c r="H143" s="111"/>
      <c r="I143" s="112"/>
      <c r="K143" s="6"/>
      <c r="L143" s="7"/>
      <c r="M143" s="111"/>
      <c r="N143" s="111"/>
      <c r="O143" s="111"/>
      <c r="P143" s="111"/>
      <c r="Q143" s="111"/>
      <c r="R143" s="112"/>
      <c r="T143" s="6"/>
      <c r="U143" s="7"/>
      <c r="V143" s="111"/>
      <c r="W143" s="111"/>
      <c r="X143" s="111"/>
      <c r="Y143" s="111"/>
      <c r="Z143" s="111"/>
      <c r="AA143" s="112"/>
      <c r="AC143" s="6"/>
      <c r="AD143" s="7"/>
      <c r="AE143" s="111"/>
      <c r="AF143" s="111"/>
      <c r="AG143" s="111"/>
      <c r="AH143" s="111"/>
      <c r="AI143" s="111"/>
      <c r="AJ143" s="112"/>
      <c r="AL143" s="6"/>
      <c r="AM143" s="7"/>
      <c r="AN143" s="111"/>
      <c r="AO143" s="111"/>
      <c r="AP143" s="111"/>
      <c r="AQ143" s="111"/>
      <c r="AR143" s="111"/>
      <c r="AS143" s="112"/>
      <c r="AU143" s="6"/>
      <c r="AV143" s="7"/>
      <c r="AW143" s="111"/>
      <c r="AX143" s="111"/>
      <c r="AY143" s="111"/>
      <c r="AZ143" s="111"/>
      <c r="BA143" s="111"/>
      <c r="BB143" s="112"/>
      <c r="BD143" s="6"/>
      <c r="BE143" s="7"/>
      <c r="BF143" s="111"/>
      <c r="BG143" s="111"/>
      <c r="BH143" s="111"/>
      <c r="BI143" s="111"/>
      <c r="BJ143" s="111"/>
      <c r="BK143" s="112"/>
      <c r="BM143" s="6"/>
      <c r="BN143" s="7"/>
      <c r="BO143" s="111"/>
      <c r="BP143" s="111"/>
      <c r="BQ143" s="111"/>
      <c r="BR143" s="111"/>
      <c r="BS143" s="111"/>
      <c r="BT143" s="112"/>
      <c r="BV143" s="6"/>
      <c r="BW143" s="7"/>
      <c r="BX143" s="111"/>
      <c r="BY143" s="111"/>
      <c r="BZ143" s="111"/>
      <c r="CA143" s="111"/>
      <c r="CB143" s="111"/>
      <c r="CC143" s="112"/>
    </row>
    <row r="144" spans="1:81" x14ac:dyDescent="0.25">
      <c r="A144">
        <v>58</v>
      </c>
      <c r="B144" s="6"/>
      <c r="C144" s="7"/>
      <c r="D144" s="111"/>
      <c r="E144" s="111"/>
      <c r="F144" s="111"/>
      <c r="G144" s="111"/>
      <c r="H144" s="111"/>
      <c r="I144" s="112"/>
      <c r="K144" s="6"/>
      <c r="L144" s="7"/>
      <c r="M144" s="111"/>
      <c r="N144" s="111"/>
      <c r="O144" s="111"/>
      <c r="P144" s="111"/>
      <c r="Q144" s="111"/>
      <c r="R144" s="112"/>
      <c r="T144" s="6"/>
      <c r="U144" s="7"/>
      <c r="V144" s="111"/>
      <c r="W144" s="111"/>
      <c r="X144" s="111"/>
      <c r="Y144" s="111"/>
      <c r="Z144" s="111"/>
      <c r="AA144" s="112"/>
      <c r="AC144" s="6"/>
      <c r="AD144" s="7"/>
      <c r="AE144" s="111"/>
      <c r="AF144" s="111"/>
      <c r="AG144" s="111"/>
      <c r="AH144" s="111"/>
      <c r="AI144" s="111"/>
      <c r="AJ144" s="112"/>
      <c r="AL144" s="6"/>
      <c r="AM144" s="7"/>
      <c r="AN144" s="111"/>
      <c r="AO144" s="111"/>
      <c r="AP144" s="111"/>
      <c r="AQ144" s="111"/>
      <c r="AR144" s="111"/>
      <c r="AS144" s="112"/>
      <c r="AU144" s="6"/>
      <c r="AV144" s="7"/>
      <c r="AW144" s="111"/>
      <c r="AX144" s="111"/>
      <c r="AY144" s="111"/>
      <c r="AZ144" s="111"/>
      <c r="BA144" s="111"/>
      <c r="BB144" s="112"/>
      <c r="BD144" s="6"/>
      <c r="BE144" s="7"/>
      <c r="BF144" s="111"/>
      <c r="BG144" s="111"/>
      <c r="BH144" s="111"/>
      <c r="BI144" s="111"/>
      <c r="BJ144" s="111"/>
      <c r="BK144" s="112"/>
      <c r="BM144" s="6"/>
      <c r="BN144" s="7"/>
      <c r="BO144" s="111"/>
      <c r="BP144" s="111"/>
      <c r="BQ144" s="111"/>
      <c r="BR144" s="111"/>
      <c r="BS144" s="111"/>
      <c r="BT144" s="112"/>
      <c r="BV144" s="6"/>
      <c r="BW144" s="7"/>
      <c r="BX144" s="111"/>
      <c r="BY144" s="111"/>
      <c r="BZ144" s="111"/>
      <c r="CA144" s="111"/>
      <c r="CB144" s="111"/>
      <c r="CC144" s="112"/>
    </row>
    <row r="145" spans="1:81" x14ac:dyDescent="0.25">
      <c r="A145">
        <v>59</v>
      </c>
      <c r="B145" s="6"/>
      <c r="C145" s="7"/>
      <c r="D145" s="111"/>
      <c r="E145" s="111"/>
      <c r="F145" s="111"/>
      <c r="G145" s="111"/>
      <c r="H145" s="111"/>
      <c r="I145" s="112"/>
      <c r="K145" s="6"/>
      <c r="L145" s="7"/>
      <c r="M145" s="111"/>
      <c r="N145" s="111"/>
      <c r="O145" s="111"/>
      <c r="P145" s="111"/>
      <c r="Q145" s="111"/>
      <c r="R145" s="112"/>
      <c r="T145" s="6"/>
      <c r="U145" s="7"/>
      <c r="V145" s="111"/>
      <c r="W145" s="111"/>
      <c r="X145" s="111"/>
      <c r="Y145" s="111"/>
      <c r="Z145" s="111"/>
      <c r="AA145" s="112"/>
      <c r="AC145" s="6"/>
      <c r="AD145" s="7"/>
      <c r="AE145" s="111"/>
      <c r="AF145" s="111"/>
      <c r="AG145" s="111"/>
      <c r="AH145" s="111"/>
      <c r="AI145" s="111"/>
      <c r="AJ145" s="112"/>
      <c r="AL145" s="6"/>
      <c r="AM145" s="7"/>
      <c r="AN145" s="111"/>
      <c r="AO145" s="111"/>
      <c r="AP145" s="111"/>
      <c r="AQ145" s="111"/>
      <c r="AR145" s="111"/>
      <c r="AS145" s="112"/>
      <c r="AU145" s="6"/>
      <c r="AV145" s="7"/>
      <c r="AW145" s="111"/>
      <c r="AX145" s="111"/>
      <c r="AY145" s="111"/>
      <c r="AZ145" s="111"/>
      <c r="BA145" s="111"/>
      <c r="BB145" s="112"/>
      <c r="BD145" s="6"/>
      <c r="BE145" s="7"/>
      <c r="BF145" s="111"/>
      <c r="BG145" s="111"/>
      <c r="BH145" s="111"/>
      <c r="BI145" s="111"/>
      <c r="BJ145" s="111"/>
      <c r="BK145" s="112"/>
      <c r="BM145" s="6"/>
      <c r="BN145" s="7"/>
      <c r="BO145" s="111"/>
      <c r="BP145" s="111"/>
      <c r="BQ145" s="111"/>
      <c r="BR145" s="111"/>
      <c r="BS145" s="111"/>
      <c r="BT145" s="112"/>
      <c r="BV145" s="6"/>
      <c r="BW145" s="7"/>
      <c r="BX145" s="111"/>
      <c r="BY145" s="111"/>
      <c r="BZ145" s="111"/>
      <c r="CA145" s="111"/>
      <c r="CB145" s="111"/>
      <c r="CC145" s="112"/>
    </row>
    <row r="146" spans="1:81" x14ac:dyDescent="0.25">
      <c r="A146">
        <v>60</v>
      </c>
      <c r="B146" s="6"/>
      <c r="C146" s="7"/>
      <c r="D146" s="111"/>
      <c r="E146" s="111"/>
      <c r="F146" s="111"/>
      <c r="G146" s="111"/>
      <c r="H146" s="111"/>
      <c r="I146" s="112"/>
      <c r="K146" s="6"/>
      <c r="L146" s="7"/>
      <c r="M146" s="111"/>
      <c r="N146" s="111"/>
      <c r="O146" s="111"/>
      <c r="P146" s="111"/>
      <c r="Q146" s="111"/>
      <c r="R146" s="112"/>
      <c r="T146" s="6"/>
      <c r="U146" s="7"/>
      <c r="V146" s="111"/>
      <c r="W146" s="111"/>
      <c r="X146" s="111"/>
      <c r="Y146" s="111"/>
      <c r="Z146" s="111"/>
      <c r="AA146" s="112"/>
      <c r="AC146" s="6"/>
      <c r="AD146" s="7"/>
      <c r="AE146" s="111"/>
      <c r="AF146" s="111"/>
      <c r="AG146" s="111"/>
      <c r="AH146" s="111"/>
      <c r="AI146" s="111"/>
      <c r="AJ146" s="112"/>
      <c r="AL146" s="6"/>
      <c r="AM146" s="7"/>
      <c r="AN146" s="111"/>
      <c r="AO146" s="111"/>
      <c r="AP146" s="111"/>
      <c r="AQ146" s="111"/>
      <c r="AR146" s="111"/>
      <c r="AS146" s="112"/>
      <c r="AU146" s="6"/>
      <c r="AV146" s="7"/>
      <c r="AW146" s="111"/>
      <c r="AX146" s="111"/>
      <c r="AY146" s="111"/>
      <c r="AZ146" s="111"/>
      <c r="BA146" s="111"/>
      <c r="BB146" s="112"/>
      <c r="BD146" s="6"/>
      <c r="BE146" s="7"/>
      <c r="BF146" s="111"/>
      <c r="BG146" s="111"/>
      <c r="BH146" s="111"/>
      <c r="BI146" s="111"/>
      <c r="BJ146" s="111"/>
      <c r="BK146" s="112"/>
      <c r="BM146" s="6"/>
      <c r="BN146" s="7"/>
      <c r="BO146" s="111"/>
      <c r="BP146" s="111"/>
      <c r="BQ146" s="111"/>
      <c r="BR146" s="111"/>
      <c r="BS146" s="111"/>
      <c r="BT146" s="112"/>
      <c r="BV146" s="6"/>
      <c r="BW146" s="7"/>
      <c r="BX146" s="111"/>
      <c r="BY146" s="111"/>
      <c r="BZ146" s="111"/>
      <c r="CA146" s="111"/>
      <c r="CB146" s="111"/>
      <c r="CC146" s="112"/>
    </row>
    <row r="147" spans="1:81" x14ac:dyDescent="0.25">
      <c r="A147">
        <v>61</v>
      </c>
      <c r="B147" s="6"/>
      <c r="C147" s="7"/>
      <c r="D147" s="111"/>
      <c r="E147" s="111"/>
      <c r="F147" s="111"/>
      <c r="G147" s="111"/>
      <c r="H147" s="111"/>
      <c r="I147" s="112"/>
      <c r="K147" s="6"/>
      <c r="L147" s="7"/>
      <c r="M147" s="111"/>
      <c r="N147" s="111"/>
      <c r="O147" s="111"/>
      <c r="P147" s="111"/>
      <c r="Q147" s="111"/>
      <c r="R147" s="112"/>
      <c r="T147" s="6"/>
      <c r="U147" s="7"/>
      <c r="V147" s="111"/>
      <c r="W147" s="111"/>
      <c r="X147" s="111"/>
      <c r="Y147" s="111"/>
      <c r="Z147" s="111"/>
      <c r="AA147" s="112"/>
      <c r="AC147" s="6"/>
      <c r="AD147" s="7"/>
      <c r="AE147" s="111"/>
      <c r="AF147" s="111"/>
      <c r="AG147" s="111"/>
      <c r="AH147" s="111"/>
      <c r="AI147" s="111"/>
      <c r="AJ147" s="112"/>
      <c r="AL147" s="6"/>
      <c r="AM147" s="7"/>
      <c r="AN147" s="111"/>
      <c r="AO147" s="111"/>
      <c r="AP147" s="111"/>
      <c r="AQ147" s="111"/>
      <c r="AR147" s="111"/>
      <c r="AS147" s="112"/>
      <c r="AU147" s="6"/>
      <c r="AV147" s="7"/>
      <c r="AW147" s="111"/>
      <c r="AX147" s="111"/>
      <c r="AY147" s="111"/>
      <c r="AZ147" s="111"/>
      <c r="BA147" s="111"/>
      <c r="BB147" s="112"/>
      <c r="BD147" s="6"/>
      <c r="BE147" s="7"/>
      <c r="BF147" s="111"/>
      <c r="BG147" s="111"/>
      <c r="BH147" s="111"/>
      <c r="BI147" s="111"/>
      <c r="BJ147" s="111"/>
      <c r="BK147" s="112"/>
      <c r="BM147" s="6"/>
      <c r="BN147" s="7"/>
      <c r="BO147" s="111"/>
      <c r="BP147" s="111"/>
      <c r="BQ147" s="111"/>
      <c r="BR147" s="111"/>
      <c r="BS147" s="111"/>
      <c r="BT147" s="112"/>
      <c r="BV147" s="6"/>
      <c r="BW147" s="7"/>
      <c r="BX147" s="111"/>
      <c r="BY147" s="111"/>
      <c r="BZ147" s="111"/>
      <c r="CA147" s="111"/>
      <c r="CB147" s="111"/>
      <c r="CC147" s="112"/>
    </row>
    <row r="148" spans="1:81" x14ac:dyDescent="0.25">
      <c r="A148">
        <v>62</v>
      </c>
      <c r="B148" s="2"/>
      <c r="C148" s="13"/>
      <c r="D148" s="3"/>
      <c r="E148" s="3"/>
      <c r="F148" s="3"/>
      <c r="G148" s="3"/>
      <c r="H148" s="3"/>
      <c r="I148" s="12"/>
      <c r="K148" s="2"/>
      <c r="L148" s="13"/>
      <c r="M148" s="3"/>
      <c r="N148" s="3"/>
      <c r="O148" s="3"/>
      <c r="P148" s="3"/>
      <c r="Q148" s="3"/>
      <c r="R148" s="12"/>
      <c r="T148" s="2"/>
      <c r="U148" s="13"/>
      <c r="V148" s="3"/>
      <c r="W148" s="3"/>
      <c r="X148" s="3"/>
      <c r="Y148" s="3"/>
      <c r="Z148" s="3"/>
      <c r="AA148" s="12"/>
      <c r="AC148" s="2"/>
      <c r="AD148" s="13"/>
      <c r="AE148" s="3"/>
      <c r="AF148" s="3"/>
      <c r="AG148" s="3"/>
      <c r="AH148" s="3"/>
      <c r="AI148" s="3"/>
      <c r="AJ148" s="12"/>
      <c r="AL148" s="2"/>
      <c r="AM148" s="13"/>
      <c r="AN148" s="3"/>
      <c r="AO148" s="3"/>
      <c r="AP148" s="3"/>
      <c r="AQ148" s="3"/>
      <c r="AR148" s="3"/>
      <c r="AS148" s="12"/>
      <c r="AU148" s="2"/>
      <c r="AV148" s="13"/>
      <c r="AW148" s="3"/>
      <c r="AX148" s="3"/>
      <c r="AY148" s="3"/>
      <c r="AZ148" s="3"/>
      <c r="BA148" s="3"/>
      <c r="BB148" s="12"/>
      <c r="BD148" s="2"/>
      <c r="BE148" s="13"/>
      <c r="BF148" s="3"/>
      <c r="BG148" s="3"/>
      <c r="BH148" s="3"/>
      <c r="BI148" s="3"/>
      <c r="BJ148" s="3"/>
      <c r="BK148" s="12"/>
      <c r="BM148" s="2"/>
      <c r="BN148" s="13"/>
      <c r="BO148" s="3"/>
      <c r="BP148" s="3"/>
      <c r="BQ148" s="3"/>
      <c r="BR148" s="3"/>
      <c r="BS148" s="3"/>
      <c r="BT148" s="12"/>
      <c r="BV148" s="2"/>
      <c r="BW148" s="13"/>
      <c r="BX148" s="3"/>
      <c r="BY148" s="3"/>
      <c r="BZ148" s="3"/>
      <c r="CA148" s="3"/>
      <c r="CB148" s="3"/>
      <c r="CC148" s="12"/>
    </row>
    <row r="149" spans="1:81" x14ac:dyDescent="0.25">
      <c r="A149">
        <v>63</v>
      </c>
      <c r="B149" s="9"/>
      <c r="C149" s="10"/>
      <c r="D149" s="10"/>
      <c r="E149" s="10"/>
      <c r="F149" s="10"/>
      <c r="G149" s="10"/>
      <c r="H149" s="10"/>
      <c r="I149" s="11"/>
      <c r="K149" s="9"/>
      <c r="L149" s="10"/>
      <c r="M149" s="10"/>
      <c r="N149" s="10"/>
      <c r="O149" s="10"/>
      <c r="P149" s="10"/>
      <c r="Q149" s="10"/>
      <c r="R149" s="11"/>
      <c r="T149" s="9"/>
      <c r="U149" s="10"/>
      <c r="V149" s="10"/>
      <c r="W149" s="10"/>
      <c r="X149" s="10"/>
      <c r="Y149" s="10"/>
      <c r="Z149" s="10"/>
      <c r="AA149" s="11"/>
      <c r="AC149" s="9"/>
      <c r="AD149" s="10"/>
      <c r="AE149" s="10"/>
      <c r="AF149" s="10"/>
      <c r="AG149" s="10"/>
      <c r="AH149" s="10"/>
      <c r="AI149" s="10"/>
      <c r="AJ149" s="11"/>
      <c r="AL149" s="9"/>
      <c r="AM149" s="10"/>
      <c r="AN149" s="10"/>
      <c r="AO149" s="10"/>
      <c r="AP149" s="10"/>
      <c r="AQ149" s="10"/>
      <c r="AR149" s="10"/>
      <c r="AS149" s="11"/>
      <c r="AU149" s="9"/>
      <c r="AV149" s="10"/>
      <c r="AW149" s="10"/>
      <c r="AX149" s="10"/>
      <c r="AY149" s="10"/>
      <c r="AZ149" s="10"/>
      <c r="BA149" s="10"/>
      <c r="BB149" s="11"/>
      <c r="BD149" s="9"/>
      <c r="BE149" s="10"/>
      <c r="BF149" s="10"/>
      <c r="BG149" s="10"/>
      <c r="BH149" s="10"/>
      <c r="BI149" s="10"/>
      <c r="BJ149" s="10"/>
      <c r="BK149" s="11"/>
      <c r="BM149" s="9"/>
      <c r="BN149" s="10"/>
      <c r="BO149" s="10"/>
      <c r="BP149" s="10"/>
      <c r="BQ149" s="10"/>
      <c r="BR149" s="10"/>
      <c r="BS149" s="10"/>
      <c r="BT149" s="11"/>
      <c r="BV149" s="9"/>
      <c r="BW149" s="10"/>
      <c r="BX149" s="10"/>
      <c r="BY149" s="10"/>
      <c r="BZ149" s="10"/>
      <c r="CA149" s="10"/>
      <c r="CB149" s="10"/>
      <c r="CC149" s="11"/>
    </row>
    <row r="150" spans="1:81" x14ac:dyDescent="0.25">
      <c r="A150">
        <v>64</v>
      </c>
    </row>
    <row r="151" spans="1:81" x14ac:dyDescent="0.25">
      <c r="A151">
        <v>65</v>
      </c>
      <c r="B151" s="2"/>
      <c r="C151" s="3"/>
      <c r="D151" s="3"/>
      <c r="E151" s="3"/>
      <c r="F151" s="2"/>
      <c r="G151" s="3"/>
      <c r="H151" s="3"/>
      <c r="I151" s="12"/>
      <c r="K151" s="2"/>
      <c r="L151" s="3"/>
      <c r="M151" s="3"/>
      <c r="N151" s="3"/>
      <c r="O151" s="2"/>
      <c r="P151" s="3"/>
      <c r="Q151" s="3"/>
      <c r="R151" s="12"/>
      <c r="T151" s="2"/>
      <c r="U151" s="3"/>
      <c r="V151" s="3"/>
      <c r="W151" s="3"/>
      <c r="X151" s="2"/>
      <c r="Y151" s="3"/>
      <c r="Z151" s="3"/>
      <c r="AA151" s="12"/>
      <c r="AC151" s="2"/>
      <c r="AD151" s="3"/>
      <c r="AE151" s="3"/>
      <c r="AF151" s="3"/>
      <c r="AG151" s="2"/>
      <c r="AH151" s="3"/>
      <c r="AI151" s="3"/>
      <c r="AJ151" s="12"/>
      <c r="AL151" s="2"/>
      <c r="AM151" s="3"/>
      <c r="AN151" s="3"/>
      <c r="AO151" s="3"/>
      <c r="AP151" s="2"/>
      <c r="AQ151" s="3"/>
      <c r="AR151" s="3"/>
      <c r="AS151" s="12"/>
      <c r="AU151" s="2"/>
      <c r="AV151" s="3"/>
      <c r="AW151" s="3"/>
      <c r="AX151" s="3"/>
      <c r="AY151" s="2"/>
      <c r="AZ151" s="3"/>
      <c r="BA151" s="3"/>
      <c r="BB151" s="12"/>
      <c r="BD151" s="2"/>
      <c r="BE151" s="3"/>
      <c r="BF151" s="3"/>
      <c r="BG151" s="3"/>
      <c r="BH151" s="2"/>
      <c r="BI151" s="3"/>
      <c r="BJ151" s="3"/>
      <c r="BK151" s="12"/>
      <c r="BM151" s="2"/>
      <c r="BN151" s="3"/>
      <c r="BO151" s="3"/>
      <c r="BP151" s="3"/>
      <c r="BQ151" s="2"/>
      <c r="BR151" s="3"/>
      <c r="BS151" s="3"/>
      <c r="BT151" s="12"/>
      <c r="BV151" s="2"/>
      <c r="BW151" s="3"/>
      <c r="BX151" s="3"/>
      <c r="BY151" s="3"/>
      <c r="BZ151" s="2"/>
      <c r="CA151" s="3"/>
      <c r="CB151" s="3"/>
      <c r="CC151" s="12"/>
    </row>
    <row r="152" spans="1:81" x14ac:dyDescent="0.25">
      <c r="A152">
        <v>66</v>
      </c>
      <c r="B152" s="6"/>
      <c r="C152" s="7"/>
      <c r="D152" s="7"/>
      <c r="E152" s="7"/>
      <c r="F152" s="6"/>
      <c r="I152" s="8"/>
      <c r="K152" s="6"/>
      <c r="L152" s="7"/>
      <c r="M152" s="7"/>
      <c r="N152" s="7"/>
      <c r="O152" s="6"/>
      <c r="R152" s="8"/>
      <c r="T152" s="6"/>
      <c r="U152" s="7"/>
      <c r="V152" s="7"/>
      <c r="W152" s="7"/>
      <c r="X152" s="6"/>
      <c r="AA152" s="8"/>
      <c r="AC152" s="6"/>
      <c r="AD152" s="7"/>
      <c r="AE152" s="7"/>
      <c r="AF152" s="7"/>
      <c r="AG152" s="6"/>
      <c r="AJ152" s="8"/>
      <c r="AL152" s="6"/>
      <c r="AM152" s="7"/>
      <c r="AN152" s="7"/>
      <c r="AO152" s="7"/>
      <c r="AP152" s="6"/>
      <c r="AS152" s="8"/>
      <c r="AU152" s="6"/>
      <c r="AV152" s="7"/>
      <c r="AW152" s="7"/>
      <c r="AX152" s="7"/>
      <c r="AY152" s="6"/>
      <c r="BB152" s="8"/>
      <c r="BD152" s="6"/>
      <c r="BE152" s="7"/>
      <c r="BF152" s="7"/>
      <c r="BG152" s="7"/>
      <c r="BH152" s="6"/>
      <c r="BK152" s="8"/>
      <c r="BM152" s="6"/>
      <c r="BN152" s="7"/>
      <c r="BO152" s="7"/>
      <c r="BP152" s="7"/>
      <c r="BQ152" s="6"/>
      <c r="BT152" s="8"/>
      <c r="BV152" s="6"/>
      <c r="BW152" s="7"/>
      <c r="BX152" s="7"/>
      <c r="BY152" s="7"/>
      <c r="BZ152" s="6"/>
      <c r="CC152" s="8"/>
    </row>
    <row r="153" spans="1:81" x14ac:dyDescent="0.25">
      <c r="A153">
        <v>67</v>
      </c>
      <c r="B153" s="6"/>
      <c r="C153" s="7"/>
      <c r="D153" s="7"/>
      <c r="E153" s="7"/>
      <c r="F153" s="6"/>
      <c r="I153" s="8"/>
      <c r="K153" s="6"/>
      <c r="L153" s="7"/>
      <c r="M153" s="7"/>
      <c r="N153" s="7"/>
      <c r="O153" s="6"/>
      <c r="R153" s="8"/>
      <c r="T153" s="6"/>
      <c r="U153" s="7"/>
      <c r="V153" s="7"/>
      <c r="W153" s="7"/>
      <c r="X153" s="6"/>
      <c r="AA153" s="8"/>
      <c r="AC153" s="6"/>
      <c r="AD153" s="7"/>
      <c r="AE153" s="7"/>
      <c r="AF153" s="7"/>
      <c r="AG153" s="6"/>
      <c r="AJ153" s="8"/>
      <c r="AL153" s="6"/>
      <c r="AM153" s="7"/>
      <c r="AN153" s="7"/>
      <c r="AO153" s="7"/>
      <c r="AP153" s="6"/>
      <c r="AS153" s="8"/>
      <c r="AU153" s="6"/>
      <c r="AV153" s="7"/>
      <c r="AW153" s="7"/>
      <c r="AX153" s="7"/>
      <c r="AY153" s="6"/>
      <c r="BB153" s="8"/>
      <c r="BD153" s="6"/>
      <c r="BE153" s="7"/>
      <c r="BF153" s="7"/>
      <c r="BG153" s="7"/>
      <c r="BH153" s="6"/>
      <c r="BK153" s="8"/>
      <c r="BM153" s="6"/>
      <c r="BN153" s="7"/>
      <c r="BO153" s="7"/>
      <c r="BP153" s="7"/>
      <c r="BQ153" s="6"/>
      <c r="BT153" s="8"/>
      <c r="BV153" s="6"/>
      <c r="BW153" s="7"/>
      <c r="BX153" s="7"/>
      <c r="BY153" s="7"/>
      <c r="BZ153" s="6"/>
      <c r="CC153" s="8"/>
    </row>
    <row r="154" spans="1:81" x14ac:dyDescent="0.25">
      <c r="A154">
        <v>68</v>
      </c>
      <c r="B154" s="6"/>
      <c r="C154" s="7"/>
      <c r="D154" s="7"/>
      <c r="E154" s="7"/>
      <c r="F154" s="6"/>
      <c r="I154" s="8"/>
      <c r="K154" s="6"/>
      <c r="L154" s="7"/>
      <c r="M154" s="7"/>
      <c r="N154" s="7"/>
      <c r="O154" s="6"/>
      <c r="R154" s="8"/>
      <c r="T154" s="6"/>
      <c r="U154" s="7"/>
      <c r="V154" s="7"/>
      <c r="W154" s="7"/>
      <c r="X154" s="6"/>
      <c r="AA154" s="8"/>
      <c r="AC154" s="6"/>
      <c r="AD154" s="7"/>
      <c r="AE154" s="7"/>
      <c r="AF154" s="7"/>
      <c r="AG154" s="6"/>
      <c r="AJ154" s="8"/>
      <c r="AL154" s="6"/>
      <c r="AM154" s="7"/>
      <c r="AN154" s="7"/>
      <c r="AO154" s="7"/>
      <c r="AP154" s="6"/>
      <c r="AS154" s="8"/>
      <c r="AU154" s="6"/>
      <c r="AV154" s="7"/>
      <c r="AW154" s="7"/>
      <c r="AX154" s="7"/>
      <c r="AY154" s="6"/>
      <c r="BB154" s="8"/>
      <c r="BD154" s="6"/>
      <c r="BE154" s="7"/>
      <c r="BF154" s="7"/>
      <c r="BG154" s="7"/>
      <c r="BH154" s="6"/>
      <c r="BK154" s="8"/>
      <c r="BM154" s="6"/>
      <c r="BN154" s="7"/>
      <c r="BO154" s="7"/>
      <c r="BP154" s="7"/>
      <c r="BQ154" s="6"/>
      <c r="BT154" s="8"/>
      <c r="BV154" s="6"/>
      <c r="BW154" s="7"/>
      <c r="BX154" s="7"/>
      <c r="BY154" s="7"/>
      <c r="BZ154" s="6"/>
      <c r="CC154" s="8"/>
    </row>
    <row r="155" spans="1:81" x14ac:dyDescent="0.25">
      <c r="A155">
        <v>69</v>
      </c>
      <c r="B155" s="6"/>
      <c r="C155" s="25"/>
      <c r="D155" s="7"/>
      <c r="E155" s="7"/>
      <c r="F155" s="6"/>
      <c r="I155" s="26"/>
      <c r="K155" s="6"/>
      <c r="L155" s="25"/>
      <c r="M155" s="7"/>
      <c r="N155" s="7"/>
      <c r="O155" s="6"/>
      <c r="R155" s="26"/>
      <c r="T155" s="6"/>
      <c r="U155" s="25"/>
      <c r="V155" s="7"/>
      <c r="W155" s="7"/>
      <c r="X155" s="6"/>
      <c r="AA155" s="26"/>
      <c r="AC155" s="6"/>
      <c r="AD155" s="25"/>
      <c r="AE155" s="7"/>
      <c r="AF155" s="7"/>
      <c r="AG155" s="6"/>
      <c r="AJ155" s="26"/>
      <c r="AL155" s="6"/>
      <c r="AM155" s="25"/>
      <c r="AN155" s="7"/>
      <c r="AO155" s="7"/>
      <c r="AP155" s="6"/>
      <c r="AS155" s="26"/>
      <c r="AU155" s="6"/>
      <c r="AV155" s="25"/>
      <c r="AW155" s="7"/>
      <c r="AX155" s="7"/>
      <c r="AY155" s="6"/>
      <c r="BB155" s="26"/>
      <c r="BD155" s="6"/>
      <c r="BE155" s="25"/>
      <c r="BF155" s="7"/>
      <c r="BG155" s="7"/>
      <c r="BH155" s="6"/>
      <c r="BK155" s="26"/>
      <c r="BM155" s="6"/>
      <c r="BN155" s="25"/>
      <c r="BO155" s="7"/>
      <c r="BP155" s="7"/>
      <c r="BQ155" s="6"/>
      <c r="BT155" s="26"/>
      <c r="BV155" s="6"/>
      <c r="BW155" s="25"/>
      <c r="BX155" s="7"/>
      <c r="BY155" s="7"/>
      <c r="BZ155" s="6"/>
      <c r="CC155" s="26"/>
    </row>
    <row r="156" spans="1:81" x14ac:dyDescent="0.25">
      <c r="A156">
        <v>70</v>
      </c>
      <c r="B156" s="6"/>
      <c r="C156" s="25"/>
      <c r="D156" s="7"/>
      <c r="E156" s="7"/>
      <c r="F156" s="6"/>
      <c r="I156" s="8"/>
      <c r="K156" s="6"/>
      <c r="L156" s="25"/>
      <c r="M156" s="7"/>
      <c r="N156" s="7"/>
      <c r="O156" s="6"/>
      <c r="R156" s="8"/>
      <c r="T156" s="6"/>
      <c r="U156" s="25"/>
      <c r="V156" s="7"/>
      <c r="W156" s="7"/>
      <c r="X156" s="6"/>
      <c r="AA156" s="8"/>
      <c r="AC156" s="6"/>
      <c r="AD156" s="25"/>
      <c r="AE156" s="7"/>
      <c r="AF156" s="7"/>
      <c r="AG156" s="6"/>
      <c r="AJ156" s="8"/>
      <c r="AL156" s="6"/>
      <c r="AM156" s="25"/>
      <c r="AN156" s="7"/>
      <c r="AO156" s="7"/>
      <c r="AP156" s="6"/>
      <c r="AS156" s="8"/>
      <c r="AU156" s="6"/>
      <c r="AV156" s="25"/>
      <c r="AW156" s="7"/>
      <c r="AX156" s="7"/>
      <c r="AY156" s="6"/>
      <c r="BB156" s="8"/>
      <c r="BD156" s="6"/>
      <c r="BE156" s="25"/>
      <c r="BF156" s="7"/>
      <c r="BG156" s="7"/>
      <c r="BH156" s="6"/>
      <c r="BK156" s="8"/>
      <c r="BM156" s="6"/>
      <c r="BN156" s="25"/>
      <c r="BO156" s="7"/>
      <c r="BP156" s="7"/>
      <c r="BQ156" s="6"/>
      <c r="BT156" s="8"/>
      <c r="BV156" s="6"/>
      <c r="BW156" s="25"/>
      <c r="BX156" s="7"/>
      <c r="BY156" s="7"/>
      <c r="BZ156" s="6"/>
      <c r="CC156" s="8"/>
    </row>
    <row r="157" spans="1:81" x14ac:dyDescent="0.25">
      <c r="A157">
        <v>71</v>
      </c>
      <c r="B157" s="6"/>
      <c r="C157" s="7"/>
      <c r="D157" s="7"/>
      <c r="E157" s="7"/>
      <c r="F157" s="19"/>
      <c r="G157" s="28"/>
      <c r="H157" s="28"/>
      <c r="I157" s="8"/>
      <c r="K157" s="6"/>
      <c r="L157" s="7"/>
      <c r="M157" s="7"/>
      <c r="N157" s="7"/>
      <c r="O157" s="19"/>
      <c r="P157" s="28"/>
      <c r="Q157" s="28"/>
      <c r="R157" s="8"/>
      <c r="T157" s="6"/>
      <c r="U157" s="7"/>
      <c r="V157" s="7"/>
      <c r="W157" s="7"/>
      <c r="X157" s="19"/>
      <c r="Y157" s="28"/>
      <c r="Z157" s="28"/>
      <c r="AA157" s="8"/>
      <c r="AC157" s="6"/>
      <c r="AD157" s="7"/>
      <c r="AE157" s="7"/>
      <c r="AF157" s="7"/>
      <c r="AG157" s="19"/>
      <c r="AH157" s="28"/>
      <c r="AI157" s="28"/>
      <c r="AJ157" s="8"/>
      <c r="AL157" s="6"/>
      <c r="AM157" s="7"/>
      <c r="AN157" s="7"/>
      <c r="AO157" s="7"/>
      <c r="AP157" s="19"/>
      <c r="AQ157" s="28"/>
      <c r="AR157" s="28"/>
      <c r="AS157" s="8"/>
      <c r="AU157" s="6"/>
      <c r="AV157" s="7"/>
      <c r="AW157" s="7"/>
      <c r="AX157" s="7"/>
      <c r="AY157" s="19"/>
      <c r="AZ157" s="28"/>
      <c r="BA157" s="28"/>
      <c r="BB157" s="8"/>
      <c r="BD157" s="6"/>
      <c r="BE157" s="7"/>
      <c r="BF157" s="7"/>
      <c r="BG157" s="7"/>
      <c r="BH157" s="19"/>
      <c r="BI157" s="28"/>
      <c r="BJ157" s="28"/>
      <c r="BK157" s="8"/>
      <c r="BM157" s="6"/>
      <c r="BN157" s="7"/>
      <c r="BO157" s="7"/>
      <c r="BP157" s="7"/>
      <c r="BQ157" s="19"/>
      <c r="BR157" s="28"/>
      <c r="BS157" s="28"/>
      <c r="BT157" s="8"/>
      <c r="BV157" s="6"/>
      <c r="BW157" s="7"/>
      <c r="BX157" s="7"/>
      <c r="BY157" s="7"/>
      <c r="BZ157" s="19"/>
      <c r="CA157" s="28"/>
      <c r="CB157" s="28"/>
      <c r="CC157" s="8"/>
    </row>
    <row r="158" spans="1:81" x14ac:dyDescent="0.25">
      <c r="A158">
        <v>72</v>
      </c>
      <c r="B158" s="6"/>
      <c r="C158" s="7"/>
      <c r="D158" s="7"/>
      <c r="E158" s="7"/>
      <c r="F158" s="6"/>
      <c r="G158" s="7"/>
      <c r="H158" s="7"/>
      <c r="I158" s="8"/>
      <c r="K158" s="6"/>
      <c r="L158" s="7"/>
      <c r="M158" s="7"/>
      <c r="N158" s="7"/>
      <c r="O158" s="6"/>
      <c r="P158" s="7"/>
      <c r="Q158" s="7"/>
      <c r="R158" s="8"/>
      <c r="T158" s="6"/>
      <c r="U158" s="7"/>
      <c r="V158" s="7"/>
      <c r="W158" s="7"/>
      <c r="X158" s="6"/>
      <c r="Y158" s="7"/>
      <c r="Z158" s="7"/>
      <c r="AA158" s="8"/>
      <c r="AC158" s="6"/>
      <c r="AD158" s="7"/>
      <c r="AE158" s="7"/>
      <c r="AF158" s="7"/>
      <c r="AG158" s="6"/>
      <c r="AH158" s="7"/>
      <c r="AI158" s="7"/>
      <c r="AJ158" s="8"/>
      <c r="AL158" s="6"/>
      <c r="AM158" s="7"/>
      <c r="AN158" s="7"/>
      <c r="AO158" s="7"/>
      <c r="AP158" s="6"/>
      <c r="AQ158" s="7"/>
      <c r="AR158" s="7"/>
      <c r="AS158" s="8"/>
      <c r="AU158" s="6"/>
      <c r="AV158" s="7"/>
      <c r="AW158" s="7"/>
      <c r="AX158" s="7"/>
      <c r="AY158" s="6"/>
      <c r="AZ158" s="7"/>
      <c r="BA158" s="7"/>
      <c r="BB158" s="8"/>
      <c r="BD158" s="6"/>
      <c r="BE158" s="7"/>
      <c r="BF158" s="7"/>
      <c r="BG158" s="7"/>
      <c r="BH158" s="6"/>
      <c r="BI158" s="7"/>
      <c r="BJ158" s="7"/>
      <c r="BK158" s="8"/>
      <c r="BM158" s="6"/>
      <c r="BN158" s="7"/>
      <c r="BO158" s="7"/>
      <c r="BP158" s="7"/>
      <c r="BQ158" s="6"/>
      <c r="BR158" s="7"/>
      <c r="BS158" s="7"/>
      <c r="BT158" s="8"/>
      <c r="BV158" s="6"/>
      <c r="BW158" s="7"/>
      <c r="BX158" s="7"/>
      <c r="BY158" s="7"/>
      <c r="BZ158" s="6"/>
      <c r="CA158" s="7"/>
      <c r="CB158" s="7"/>
      <c r="CC158" s="8"/>
    </row>
    <row r="159" spans="1:81" x14ac:dyDescent="0.25">
      <c r="A159">
        <v>73</v>
      </c>
      <c r="B159" s="6"/>
      <c r="C159" s="7"/>
      <c r="D159" s="7"/>
      <c r="E159" s="7"/>
      <c r="F159" s="6"/>
      <c r="G159" s="7"/>
      <c r="H159" s="7"/>
      <c r="I159" s="8"/>
      <c r="K159" s="6"/>
      <c r="L159" s="7"/>
      <c r="M159" s="7"/>
      <c r="N159" s="7"/>
      <c r="O159" s="6"/>
      <c r="P159" s="7"/>
      <c r="Q159" s="7"/>
      <c r="R159" s="8"/>
      <c r="T159" s="6"/>
      <c r="U159" s="7"/>
      <c r="V159" s="7"/>
      <c r="W159" s="7"/>
      <c r="X159" s="6"/>
      <c r="Y159" s="7"/>
      <c r="Z159" s="7"/>
      <c r="AA159" s="8"/>
      <c r="AC159" s="6"/>
      <c r="AD159" s="7"/>
      <c r="AE159" s="7"/>
      <c r="AF159" s="7"/>
      <c r="AG159" s="6"/>
      <c r="AH159" s="7"/>
      <c r="AI159" s="7"/>
      <c r="AJ159" s="8"/>
      <c r="AL159" s="6"/>
      <c r="AM159" s="7"/>
      <c r="AN159" s="7"/>
      <c r="AO159" s="7"/>
      <c r="AP159" s="6"/>
      <c r="AQ159" s="7"/>
      <c r="AR159" s="7"/>
      <c r="AS159" s="8"/>
      <c r="AU159" s="6"/>
      <c r="AV159" s="7"/>
      <c r="AW159" s="7"/>
      <c r="AX159" s="7"/>
      <c r="AY159" s="6"/>
      <c r="AZ159" s="7"/>
      <c r="BA159" s="7"/>
      <c r="BB159" s="8"/>
      <c r="BD159" s="6"/>
      <c r="BE159" s="7"/>
      <c r="BF159" s="7"/>
      <c r="BG159" s="7"/>
      <c r="BH159" s="6"/>
      <c r="BI159" s="7"/>
      <c r="BJ159" s="7"/>
      <c r="BK159" s="8"/>
      <c r="BM159" s="6"/>
      <c r="BN159" s="7"/>
      <c r="BO159" s="7"/>
      <c r="BP159" s="7"/>
      <c r="BQ159" s="6"/>
      <c r="BR159" s="7"/>
      <c r="BS159" s="7"/>
      <c r="BT159" s="8"/>
      <c r="BV159" s="6"/>
      <c r="BW159" s="7"/>
      <c r="BX159" s="7"/>
      <c r="BY159" s="7"/>
      <c r="BZ159" s="6"/>
      <c r="CA159" s="7"/>
      <c r="CB159" s="7"/>
      <c r="CC159" s="8"/>
    </row>
    <row r="160" spans="1:81" x14ac:dyDescent="0.25">
      <c r="A160">
        <v>74</v>
      </c>
      <c r="B160" s="6"/>
      <c r="C160" s="7"/>
      <c r="D160" s="7"/>
      <c r="E160" s="7"/>
      <c r="F160" s="6"/>
      <c r="G160" s="7"/>
      <c r="H160" s="7"/>
      <c r="I160" s="8"/>
      <c r="K160" s="6"/>
      <c r="L160" s="7"/>
      <c r="M160" s="7"/>
      <c r="N160" s="7"/>
      <c r="O160" s="6"/>
      <c r="P160" s="7"/>
      <c r="Q160" s="7"/>
      <c r="R160" s="8"/>
      <c r="T160" s="6"/>
      <c r="U160" s="7"/>
      <c r="V160" s="7"/>
      <c r="W160" s="7"/>
      <c r="X160" s="6"/>
      <c r="Y160" s="7"/>
      <c r="Z160" s="7"/>
      <c r="AA160" s="8"/>
      <c r="AC160" s="6"/>
      <c r="AD160" s="7"/>
      <c r="AE160" s="7"/>
      <c r="AF160" s="7"/>
      <c r="AG160" s="6"/>
      <c r="AH160" s="7"/>
      <c r="AI160" s="7"/>
      <c r="AJ160" s="8"/>
      <c r="AL160" s="6"/>
      <c r="AM160" s="7"/>
      <c r="AN160" s="7"/>
      <c r="AO160" s="7"/>
      <c r="AP160" s="6"/>
      <c r="AQ160" s="7"/>
      <c r="AR160" s="7"/>
      <c r="AS160" s="8"/>
      <c r="AU160" s="6"/>
      <c r="AV160" s="7"/>
      <c r="AW160" s="7"/>
      <c r="AX160" s="7"/>
      <c r="AY160" s="6"/>
      <c r="AZ160" s="7"/>
      <c r="BA160" s="7"/>
      <c r="BB160" s="8"/>
      <c r="BD160" s="6"/>
      <c r="BE160" s="7"/>
      <c r="BF160" s="7"/>
      <c r="BG160" s="7"/>
      <c r="BH160" s="6"/>
      <c r="BI160" s="7"/>
      <c r="BJ160" s="7"/>
      <c r="BK160" s="8"/>
      <c r="BM160" s="6"/>
      <c r="BN160" s="7"/>
      <c r="BO160" s="7"/>
      <c r="BP160" s="7"/>
      <c r="BQ160" s="6"/>
      <c r="BR160" s="7"/>
      <c r="BS160" s="7"/>
      <c r="BT160" s="8"/>
      <c r="BV160" s="6"/>
      <c r="BW160" s="7"/>
      <c r="BX160" s="7"/>
      <c r="BY160" s="7"/>
      <c r="BZ160" s="6"/>
      <c r="CA160" s="7"/>
      <c r="CB160" s="7"/>
      <c r="CC160" s="8"/>
    </row>
    <row r="161" spans="1:81" x14ac:dyDescent="0.25">
      <c r="A161">
        <v>75</v>
      </c>
      <c r="B161" s="6"/>
      <c r="C161" s="7"/>
      <c r="D161" s="7"/>
      <c r="E161" s="7"/>
      <c r="F161" s="6"/>
      <c r="G161" s="7"/>
      <c r="H161" s="7"/>
      <c r="I161" s="8"/>
      <c r="K161" s="6"/>
      <c r="L161" s="7"/>
      <c r="M161" s="7"/>
      <c r="N161" s="7"/>
      <c r="O161" s="6"/>
      <c r="P161" s="7"/>
      <c r="Q161" s="7"/>
      <c r="R161" s="8"/>
      <c r="T161" s="6"/>
      <c r="U161" s="7"/>
      <c r="V161" s="7"/>
      <c r="W161" s="7"/>
      <c r="X161" s="6"/>
      <c r="Y161" s="7"/>
      <c r="Z161" s="7"/>
      <c r="AA161" s="8"/>
      <c r="AC161" s="6"/>
      <c r="AD161" s="7"/>
      <c r="AE161" s="7"/>
      <c r="AF161" s="7"/>
      <c r="AG161" s="6"/>
      <c r="AH161" s="7"/>
      <c r="AI161" s="7"/>
      <c r="AJ161" s="8"/>
      <c r="AL161" s="6"/>
      <c r="AM161" s="7"/>
      <c r="AN161" s="7"/>
      <c r="AO161" s="7"/>
      <c r="AP161" s="6"/>
      <c r="AQ161" s="7"/>
      <c r="AR161" s="7"/>
      <c r="AS161" s="8"/>
      <c r="AU161" s="6"/>
      <c r="AV161" s="7"/>
      <c r="AW161" s="7"/>
      <c r="AX161" s="7"/>
      <c r="AY161" s="6"/>
      <c r="AZ161" s="7"/>
      <c r="BA161" s="7"/>
      <c r="BB161" s="8"/>
      <c r="BD161" s="6"/>
      <c r="BE161" s="7"/>
      <c r="BF161" s="7"/>
      <c r="BG161" s="7"/>
      <c r="BH161" s="6"/>
      <c r="BI161" s="7"/>
      <c r="BJ161" s="7"/>
      <c r="BK161" s="8"/>
      <c r="BM161" s="6"/>
      <c r="BN161" s="7"/>
      <c r="BO161" s="7"/>
      <c r="BP161" s="7"/>
      <c r="BQ161" s="6"/>
      <c r="BR161" s="7"/>
      <c r="BS161" s="7"/>
      <c r="BT161" s="8"/>
      <c r="BV161" s="6"/>
      <c r="BW161" s="7"/>
      <c r="BX161" s="7"/>
      <c r="BY161" s="7"/>
      <c r="BZ161" s="6"/>
      <c r="CA161" s="7"/>
      <c r="CB161" s="7"/>
      <c r="CC161" s="8"/>
    </row>
    <row r="162" spans="1:81" ht="15.75" customHeight="1" x14ac:dyDescent="0.25">
      <c r="A162">
        <v>76</v>
      </c>
      <c r="B162" s="6"/>
      <c r="C162" s="7"/>
      <c r="D162" s="7"/>
      <c r="E162" s="7"/>
      <c r="F162" s="6"/>
      <c r="G162" s="7"/>
      <c r="H162" s="7"/>
      <c r="I162" s="8"/>
      <c r="K162" s="6"/>
      <c r="L162" s="7"/>
      <c r="M162" s="7"/>
      <c r="N162" s="7"/>
      <c r="O162" s="6"/>
      <c r="P162" s="7"/>
      <c r="Q162" s="7"/>
      <c r="R162" s="8"/>
      <c r="T162" s="6"/>
      <c r="U162" s="7"/>
      <c r="V162" s="7"/>
      <c r="W162" s="7"/>
      <c r="X162" s="6"/>
      <c r="Y162" s="7"/>
      <c r="Z162" s="7"/>
      <c r="AA162" s="8"/>
      <c r="AC162" s="6"/>
      <c r="AD162" s="7"/>
      <c r="AE162" s="7"/>
      <c r="AF162" s="7"/>
      <c r="AG162" s="6"/>
      <c r="AH162" s="7"/>
      <c r="AI162" s="7"/>
      <c r="AJ162" s="8"/>
      <c r="AL162" s="6"/>
      <c r="AM162" s="7"/>
      <c r="AN162" s="7"/>
      <c r="AO162" s="7"/>
      <c r="AP162" s="6"/>
      <c r="AQ162" s="7"/>
      <c r="AR162" s="7"/>
      <c r="AS162" s="8"/>
      <c r="AU162" s="6"/>
      <c r="AV162" s="7"/>
      <c r="AW162" s="7"/>
      <c r="AX162" s="7"/>
      <c r="AY162" s="6"/>
      <c r="AZ162" s="7"/>
      <c r="BA162" s="7"/>
      <c r="BB162" s="8"/>
      <c r="BD162" s="6"/>
      <c r="BE162" s="7"/>
      <c r="BF162" s="7"/>
      <c r="BG162" s="7"/>
      <c r="BH162" s="6"/>
      <c r="BI162" s="7"/>
      <c r="BJ162" s="7"/>
      <c r="BK162" s="8"/>
      <c r="BM162" s="6"/>
      <c r="BN162" s="7"/>
      <c r="BO162" s="7"/>
      <c r="BP162" s="7"/>
      <c r="BQ162" s="6"/>
      <c r="BR162" s="7"/>
      <c r="BS162" s="7"/>
      <c r="BT162" s="8"/>
      <c r="BV162" s="6"/>
      <c r="BW162" s="7"/>
      <c r="BX162" s="7"/>
      <c r="BY162" s="7"/>
      <c r="BZ162" s="6"/>
      <c r="CA162" s="7"/>
      <c r="CB162" s="7"/>
      <c r="CC162" s="8"/>
    </row>
    <row r="163" spans="1:81" x14ac:dyDescent="0.25">
      <c r="A163">
        <v>77</v>
      </c>
      <c r="B163" s="9"/>
      <c r="C163" s="10"/>
      <c r="D163" s="10"/>
      <c r="E163" s="10"/>
      <c r="F163" s="9"/>
      <c r="G163" s="10"/>
      <c r="H163" s="10"/>
      <c r="I163" s="11"/>
      <c r="K163" s="9"/>
      <c r="L163" s="10"/>
      <c r="M163" s="10"/>
      <c r="N163" s="10"/>
      <c r="O163" s="9"/>
      <c r="P163" s="10"/>
      <c r="Q163" s="10"/>
      <c r="R163" s="11"/>
      <c r="T163" s="9"/>
      <c r="U163" s="10"/>
      <c r="V163" s="10"/>
      <c r="W163" s="10"/>
      <c r="X163" s="9"/>
      <c r="Y163" s="10"/>
      <c r="Z163" s="10"/>
      <c r="AA163" s="11"/>
      <c r="AC163" s="9"/>
      <c r="AD163" s="10"/>
      <c r="AE163" s="10"/>
      <c r="AF163" s="10"/>
      <c r="AG163" s="9"/>
      <c r="AH163" s="10"/>
      <c r="AI163" s="10"/>
      <c r="AJ163" s="11"/>
      <c r="AL163" s="9"/>
      <c r="AM163" s="10"/>
      <c r="AN163" s="10"/>
      <c r="AO163" s="10"/>
      <c r="AP163" s="9"/>
      <c r="AQ163" s="10"/>
      <c r="AR163" s="10"/>
      <c r="AS163" s="11"/>
      <c r="AU163" s="9"/>
      <c r="AV163" s="10"/>
      <c r="AW163" s="10"/>
      <c r="AX163" s="10"/>
      <c r="AY163" s="9"/>
      <c r="AZ163" s="10"/>
      <c r="BA163" s="10"/>
      <c r="BB163" s="11"/>
      <c r="BD163" s="9"/>
      <c r="BE163" s="10"/>
      <c r="BF163" s="10"/>
      <c r="BG163" s="10"/>
      <c r="BH163" s="9"/>
      <c r="BI163" s="10"/>
      <c r="BJ163" s="10"/>
      <c r="BK163" s="11"/>
      <c r="BM163" s="9"/>
      <c r="BN163" s="10"/>
      <c r="BO163" s="10"/>
      <c r="BP163" s="10"/>
      <c r="BQ163" s="9"/>
      <c r="BR163" s="10"/>
      <c r="BS163" s="10"/>
      <c r="BT163" s="11"/>
      <c r="BV163" s="9"/>
      <c r="BW163" s="10"/>
      <c r="BX163" s="10"/>
      <c r="BY163" s="10"/>
      <c r="BZ163" s="9"/>
      <c r="CA163" s="10"/>
      <c r="CB163" s="10"/>
      <c r="CC163" s="11"/>
    </row>
    <row r="165" spans="1:81" ht="15.75" x14ac:dyDescent="0.25">
      <c r="A165" s="15"/>
    </row>
    <row r="169" spans="1:81" s="15" customFormat="1" ht="15.75" x14ac:dyDescent="0.25">
      <c r="A169" s="15">
        <v>1</v>
      </c>
      <c r="B169" s="16"/>
      <c r="C169" s="16"/>
      <c r="D169" s="16"/>
      <c r="E169" s="16"/>
      <c r="F169" s="16"/>
      <c r="G169" s="16"/>
      <c r="H169" s="16"/>
      <c r="I169" s="73"/>
      <c r="K169" s="16"/>
      <c r="L169" s="16"/>
      <c r="M169" s="16"/>
      <c r="N169" s="16"/>
      <c r="O169" s="16"/>
      <c r="P169" s="16"/>
      <c r="Q169" s="16"/>
      <c r="R169" s="73"/>
      <c r="T169" s="16"/>
      <c r="U169" s="16"/>
      <c r="V169" s="16"/>
      <c r="W169" s="16"/>
      <c r="X169" s="16"/>
      <c r="Y169" s="16"/>
      <c r="Z169" s="16"/>
      <c r="AA169" s="73"/>
      <c r="AC169" s="16"/>
      <c r="AD169" s="16"/>
      <c r="AE169" s="16"/>
      <c r="AF169" s="16"/>
      <c r="AG169" s="16"/>
      <c r="AH169" s="16"/>
      <c r="AI169" s="16"/>
      <c r="AJ169" s="73"/>
      <c r="AL169" s="16"/>
      <c r="AM169" s="16"/>
      <c r="AN169" s="16"/>
      <c r="AO169" s="16"/>
      <c r="AP169" s="16"/>
      <c r="AQ169" s="16"/>
      <c r="AR169" s="16"/>
      <c r="AS169" s="73"/>
      <c r="AU169" s="16"/>
      <c r="AV169" s="16"/>
      <c r="AW169" s="16"/>
      <c r="AX169" s="16"/>
      <c r="AY169" s="16"/>
      <c r="AZ169" s="16"/>
      <c r="BA169" s="16"/>
      <c r="BB169" s="73"/>
      <c r="BD169" s="16"/>
      <c r="BE169" s="16"/>
      <c r="BF169" s="16"/>
      <c r="BG169" s="16"/>
      <c r="BH169" s="16"/>
      <c r="BI169" s="16"/>
      <c r="BJ169" s="16"/>
      <c r="BK169" s="73"/>
      <c r="BM169" s="16"/>
      <c r="BN169" s="16"/>
      <c r="BO169" s="16"/>
      <c r="BP169" s="16"/>
      <c r="BQ169" s="16"/>
      <c r="BR169" s="16"/>
      <c r="BS169" s="16"/>
      <c r="BT169" s="73"/>
      <c r="BV169" s="16"/>
      <c r="BW169" s="16"/>
      <c r="BX169" s="16"/>
      <c r="BY169" s="16"/>
      <c r="BZ169" s="16"/>
      <c r="CA169" s="16"/>
      <c r="CB169" s="16"/>
      <c r="CC169" s="73"/>
    </row>
    <row r="170" spans="1:81" x14ac:dyDescent="0.25">
      <c r="A170">
        <v>2</v>
      </c>
    </row>
    <row r="171" spans="1:81" x14ac:dyDescent="0.25">
      <c r="A171">
        <v>3</v>
      </c>
      <c r="B171" s="14"/>
      <c r="K171" s="14"/>
      <c r="T171" s="14"/>
      <c r="AC171" s="14"/>
      <c r="AL171" s="14"/>
      <c r="AU171" s="14"/>
      <c r="BD171" s="14"/>
      <c r="BM171" s="14"/>
      <c r="BV171" s="14"/>
    </row>
    <row r="172" spans="1:81" ht="15.75" x14ac:dyDescent="0.25">
      <c r="A172" s="15">
        <v>4</v>
      </c>
      <c r="B172" s="14"/>
      <c r="K172" s="14"/>
      <c r="T172" s="14"/>
      <c r="AC172" s="14"/>
      <c r="AL172" s="14"/>
      <c r="AU172" s="14"/>
      <c r="BD172" s="14"/>
      <c r="BM172" s="14"/>
      <c r="BV172" s="14"/>
    </row>
    <row r="173" spans="1:81" x14ac:dyDescent="0.25">
      <c r="A173">
        <v>5</v>
      </c>
      <c r="B173" s="14"/>
      <c r="K173" s="14"/>
      <c r="T173" s="14"/>
      <c r="AC173" s="14"/>
      <c r="AL173" s="14"/>
      <c r="AU173" s="14"/>
      <c r="BD173" s="14"/>
      <c r="BM173" s="14"/>
      <c r="BV173" s="14"/>
    </row>
    <row r="174" spans="1:81" x14ac:dyDescent="0.25">
      <c r="A174">
        <v>6</v>
      </c>
      <c r="B174" s="14"/>
      <c r="K174" s="14"/>
      <c r="T174" s="14"/>
      <c r="AC174" s="14"/>
      <c r="AL174" s="14"/>
      <c r="AU174" s="14"/>
      <c r="BD174" s="14"/>
      <c r="BM174" s="14"/>
      <c r="BV174" s="14"/>
    </row>
    <row r="175" spans="1:81" ht="15.75" x14ac:dyDescent="0.25">
      <c r="A175" s="15">
        <v>7</v>
      </c>
    </row>
    <row r="176" spans="1:81" x14ac:dyDescent="0.25">
      <c r="A176">
        <v>8</v>
      </c>
      <c r="B176" s="2"/>
      <c r="C176" s="3"/>
      <c r="D176" s="13"/>
      <c r="E176" s="4"/>
      <c r="F176" s="4"/>
      <c r="G176" s="4"/>
      <c r="H176" s="4"/>
      <c r="I176" s="5"/>
      <c r="K176" s="2"/>
      <c r="L176" s="3"/>
      <c r="M176" s="13"/>
      <c r="N176" s="4"/>
      <c r="O176" s="4"/>
      <c r="P176" s="4"/>
      <c r="Q176" s="4"/>
      <c r="R176" s="5"/>
      <c r="T176" s="2"/>
      <c r="U176" s="3"/>
      <c r="V176" s="13"/>
      <c r="W176" s="4"/>
      <c r="X176" s="4"/>
      <c r="Y176" s="4"/>
      <c r="Z176" s="4"/>
      <c r="AA176" s="5"/>
      <c r="AC176" s="2"/>
      <c r="AD176" s="3"/>
      <c r="AE176" s="13"/>
      <c r="AF176" s="4"/>
      <c r="AG176" s="4"/>
      <c r="AH176" s="4"/>
      <c r="AI176" s="4"/>
      <c r="AJ176" s="5"/>
      <c r="AL176" s="2"/>
      <c r="AM176" s="3"/>
      <c r="AN176" s="13"/>
      <c r="AO176" s="4"/>
      <c r="AP176" s="4"/>
      <c r="AQ176" s="4"/>
      <c r="AR176" s="4"/>
      <c r="AS176" s="5"/>
      <c r="AU176" s="2"/>
      <c r="AV176" s="3"/>
      <c r="AW176" s="13"/>
      <c r="AX176" s="4"/>
      <c r="AY176" s="4"/>
      <c r="AZ176" s="4"/>
      <c r="BA176" s="4"/>
      <c r="BB176" s="5"/>
      <c r="BD176" s="2"/>
      <c r="BE176" s="3"/>
      <c r="BF176" s="13"/>
      <c r="BG176" s="4"/>
      <c r="BH176" s="4"/>
      <c r="BI176" s="4"/>
      <c r="BJ176" s="4"/>
      <c r="BK176" s="5"/>
      <c r="BM176" s="2"/>
      <c r="BN176" s="3"/>
      <c r="BO176" s="13"/>
      <c r="BP176" s="4"/>
      <c r="BQ176" s="4"/>
      <c r="BR176" s="4"/>
      <c r="BS176" s="4"/>
      <c r="BT176" s="5"/>
      <c r="BV176" s="2"/>
      <c r="BW176" s="3"/>
      <c r="BX176" s="13"/>
      <c r="BY176" s="4"/>
      <c r="BZ176" s="4"/>
      <c r="CA176" s="4"/>
      <c r="CB176" s="4"/>
      <c r="CC176" s="5"/>
    </row>
    <row r="177" spans="1:81" x14ac:dyDescent="0.25">
      <c r="A177">
        <v>9</v>
      </c>
      <c r="B177" s="6"/>
      <c r="C177" s="7"/>
      <c r="D177" s="21"/>
      <c r="E177" s="21"/>
      <c r="F177" s="21"/>
      <c r="G177" s="21"/>
      <c r="H177" s="21"/>
      <c r="I177" s="22"/>
      <c r="K177" s="6"/>
      <c r="L177" s="7"/>
      <c r="M177" s="21"/>
      <c r="N177" s="21"/>
      <c r="O177" s="21"/>
      <c r="P177" s="21"/>
      <c r="Q177" s="21"/>
      <c r="R177" s="22"/>
      <c r="T177" s="6"/>
      <c r="U177" s="7"/>
      <c r="V177" s="21"/>
      <c r="W177" s="21"/>
      <c r="X177" s="21"/>
      <c r="Y177" s="21"/>
      <c r="Z177" s="21"/>
      <c r="AA177" s="22"/>
      <c r="AC177" s="6"/>
      <c r="AD177" s="7"/>
      <c r="AE177" s="21"/>
      <c r="AF177" s="21"/>
      <c r="AG177" s="21"/>
      <c r="AH177" s="21"/>
      <c r="AI177" s="21"/>
      <c r="AJ177" s="22"/>
      <c r="AL177" s="6"/>
      <c r="AM177" s="7"/>
      <c r="AN177" s="21"/>
      <c r="AO177" s="21"/>
      <c r="AP177" s="21"/>
      <c r="AQ177" s="21"/>
      <c r="AR177" s="21"/>
      <c r="AS177" s="22"/>
      <c r="AU177" s="6"/>
      <c r="AV177" s="7"/>
      <c r="AW177" s="21"/>
      <c r="AX177" s="21"/>
      <c r="AY177" s="21"/>
      <c r="AZ177" s="21"/>
      <c r="BA177" s="21"/>
      <c r="BB177" s="22"/>
      <c r="BD177" s="6"/>
      <c r="BE177" s="7"/>
      <c r="BF177" s="21"/>
      <c r="BG177" s="21"/>
      <c r="BH177" s="21"/>
      <c r="BI177" s="21"/>
      <c r="BJ177" s="21"/>
      <c r="BK177" s="22"/>
      <c r="BM177" s="6"/>
      <c r="BN177" s="7"/>
      <c r="BO177" s="21"/>
      <c r="BP177" s="21"/>
      <c r="BQ177" s="21"/>
      <c r="BR177" s="21"/>
      <c r="BS177" s="21"/>
      <c r="BT177" s="22"/>
      <c r="BV177" s="6"/>
      <c r="BW177" s="7"/>
      <c r="BX177" s="21"/>
      <c r="BY177" s="21"/>
      <c r="BZ177" s="21"/>
      <c r="CA177" s="21"/>
      <c r="CB177" s="21"/>
      <c r="CC177" s="22"/>
    </row>
    <row r="178" spans="1:81" ht="15.75" x14ac:dyDescent="0.25">
      <c r="A178" s="15">
        <v>10</v>
      </c>
      <c r="B178" s="6"/>
      <c r="C178" s="7"/>
      <c r="D178" s="21"/>
      <c r="E178" s="21"/>
      <c r="F178" s="21"/>
      <c r="G178" s="21"/>
      <c r="H178" s="21"/>
      <c r="I178" s="22"/>
      <c r="K178" s="6"/>
      <c r="L178" s="7"/>
      <c r="M178" s="21"/>
      <c r="N178" s="21"/>
      <c r="O178" s="21"/>
      <c r="P178" s="21"/>
      <c r="Q178" s="21"/>
      <c r="R178" s="22"/>
      <c r="T178" s="6"/>
      <c r="U178" s="7"/>
      <c r="V178" s="21"/>
      <c r="W178" s="21"/>
      <c r="X178" s="21"/>
      <c r="Y178" s="21"/>
      <c r="Z178" s="21"/>
      <c r="AA178" s="22"/>
      <c r="AC178" s="6"/>
      <c r="AD178" s="7"/>
      <c r="AE178" s="21"/>
      <c r="AF178" s="21"/>
      <c r="AG178" s="21"/>
      <c r="AH178" s="21"/>
      <c r="AI178" s="21"/>
      <c r="AJ178" s="22"/>
      <c r="AL178" s="6"/>
      <c r="AM178" s="7"/>
      <c r="AN178" s="21"/>
      <c r="AO178" s="21"/>
      <c r="AP178" s="21"/>
      <c r="AQ178" s="21"/>
      <c r="AR178" s="21"/>
      <c r="AS178" s="22"/>
      <c r="AU178" s="6"/>
      <c r="AV178" s="7"/>
      <c r="AW178" s="21"/>
      <c r="AX178" s="21"/>
      <c r="AY178" s="21"/>
      <c r="AZ178" s="21"/>
      <c r="BA178" s="21"/>
      <c r="BB178" s="22"/>
      <c r="BD178" s="6"/>
      <c r="BE178" s="7"/>
      <c r="BF178" s="21"/>
      <c r="BG178" s="21"/>
      <c r="BH178" s="21"/>
      <c r="BI178" s="21"/>
      <c r="BJ178" s="21"/>
      <c r="BK178" s="22"/>
      <c r="BM178" s="6"/>
      <c r="BN178" s="7"/>
      <c r="BO178" s="21"/>
      <c r="BP178" s="21"/>
      <c r="BQ178" s="21"/>
      <c r="BR178" s="21"/>
      <c r="BS178" s="21"/>
      <c r="BT178" s="22"/>
      <c r="BV178" s="6"/>
      <c r="BW178" s="7"/>
      <c r="BX178" s="21"/>
      <c r="BY178" s="21"/>
      <c r="BZ178" s="21"/>
      <c r="CA178" s="21"/>
      <c r="CB178" s="21"/>
      <c r="CC178" s="22"/>
    </row>
    <row r="179" spans="1:81" x14ac:dyDescent="0.25">
      <c r="A179">
        <v>11</v>
      </c>
      <c r="B179" s="9"/>
      <c r="C179" s="10"/>
      <c r="D179" s="23"/>
      <c r="E179" s="23"/>
      <c r="F179" s="23"/>
      <c r="G179" s="23"/>
      <c r="H179" s="23"/>
      <c r="I179" s="138"/>
      <c r="K179" s="9"/>
      <c r="L179" s="10"/>
      <c r="M179" s="23"/>
      <c r="N179" s="23"/>
      <c r="O179" s="23"/>
      <c r="P179" s="23"/>
      <c r="Q179" s="23"/>
      <c r="R179" s="138"/>
      <c r="T179" s="9"/>
      <c r="U179" s="10"/>
      <c r="V179" s="23"/>
      <c r="W179" s="23"/>
      <c r="X179" s="23"/>
      <c r="Y179" s="23"/>
      <c r="Z179" s="23"/>
      <c r="AA179" s="138"/>
      <c r="AC179" s="9"/>
      <c r="AD179" s="10"/>
      <c r="AE179" s="23"/>
      <c r="AF179" s="23"/>
      <c r="AG179" s="23"/>
      <c r="AH179" s="23"/>
      <c r="AI179" s="23"/>
      <c r="AJ179" s="24"/>
      <c r="AL179" s="9"/>
      <c r="AM179" s="10"/>
      <c r="AN179" s="23"/>
      <c r="AO179" s="23"/>
      <c r="AP179" s="23"/>
      <c r="AQ179" s="23"/>
      <c r="AR179" s="23"/>
      <c r="AS179" s="24"/>
      <c r="AU179" s="9"/>
      <c r="AV179" s="10"/>
      <c r="AW179" s="23"/>
      <c r="AX179" s="23"/>
      <c r="AY179" s="23"/>
      <c r="AZ179" s="23"/>
      <c r="BA179" s="23"/>
      <c r="BB179" s="24"/>
      <c r="BD179" s="9"/>
      <c r="BE179" s="10"/>
      <c r="BF179" s="23"/>
      <c r="BG179" s="23"/>
      <c r="BH179" s="23"/>
      <c r="BI179" s="23"/>
      <c r="BJ179" s="23"/>
      <c r="BK179" s="24"/>
      <c r="BM179" s="9"/>
      <c r="BN179" s="10"/>
      <c r="BO179" s="23"/>
      <c r="BP179" s="23"/>
      <c r="BQ179" s="23"/>
      <c r="BR179" s="23"/>
      <c r="BS179" s="23"/>
      <c r="BT179" s="24"/>
      <c r="BV179" s="9"/>
      <c r="BW179" s="10"/>
      <c r="BX179" s="23"/>
      <c r="BY179" s="23"/>
      <c r="BZ179" s="23"/>
      <c r="CA179" s="23"/>
      <c r="CB179" s="23"/>
      <c r="CC179" s="24"/>
    </row>
    <row r="180" spans="1:81" x14ac:dyDescent="0.25">
      <c r="A180">
        <v>12</v>
      </c>
    </row>
    <row r="181" spans="1:81" ht="15.75" x14ac:dyDescent="0.25">
      <c r="A181" s="15">
        <v>13</v>
      </c>
      <c r="B181" s="2"/>
      <c r="C181" s="3"/>
      <c r="D181" s="3"/>
      <c r="E181" s="4"/>
      <c r="F181" s="4"/>
      <c r="G181" s="4"/>
      <c r="H181" s="4"/>
      <c r="I181" s="5"/>
      <c r="K181" s="2"/>
      <c r="L181" s="3"/>
      <c r="M181" s="3"/>
      <c r="N181" s="4"/>
      <c r="O181" s="4"/>
      <c r="P181" s="4"/>
      <c r="Q181" s="4"/>
      <c r="R181" s="5"/>
      <c r="T181" s="2"/>
      <c r="U181" s="3"/>
      <c r="V181" s="3"/>
      <c r="W181" s="4"/>
      <c r="X181" s="4"/>
      <c r="Y181" s="4"/>
      <c r="Z181" s="4"/>
      <c r="AA181" s="5"/>
      <c r="AC181" s="2"/>
      <c r="AD181" s="3"/>
      <c r="AE181" s="3"/>
      <c r="AF181" s="4"/>
      <c r="AG181" s="4"/>
      <c r="AH181" s="4"/>
      <c r="AI181" s="4"/>
      <c r="AJ181" s="5"/>
      <c r="AL181" s="2"/>
      <c r="AM181" s="3"/>
      <c r="AN181" s="3"/>
      <c r="AO181" s="4"/>
      <c r="AP181" s="4"/>
      <c r="AQ181" s="4"/>
      <c r="AR181" s="4"/>
      <c r="AS181" s="5"/>
      <c r="AU181" s="2"/>
      <c r="AV181" s="3"/>
      <c r="AW181" s="3"/>
      <c r="AX181" s="4"/>
      <c r="AY181" s="4"/>
      <c r="AZ181" s="4"/>
      <c r="BA181" s="4"/>
      <c r="BB181" s="5"/>
      <c r="BD181" s="2"/>
      <c r="BE181" s="3"/>
      <c r="BF181" s="3"/>
      <c r="BG181" s="4"/>
      <c r="BH181" s="4"/>
      <c r="BI181" s="4"/>
      <c r="BJ181" s="4"/>
      <c r="BK181" s="5"/>
      <c r="BM181" s="2"/>
      <c r="BN181" s="3"/>
      <c r="BO181" s="3"/>
      <c r="BP181" s="4"/>
      <c r="BQ181" s="4"/>
      <c r="BR181" s="4"/>
      <c r="BS181" s="4"/>
      <c r="BT181" s="5"/>
      <c r="BV181" s="2"/>
      <c r="BW181" s="3"/>
      <c r="BX181" s="3"/>
      <c r="BY181" s="4"/>
      <c r="BZ181" s="4"/>
      <c r="CA181" s="4"/>
      <c r="CB181" s="4"/>
      <c r="CC181" s="5"/>
    </row>
    <row r="182" spans="1:81" x14ac:dyDescent="0.25">
      <c r="A182">
        <v>14</v>
      </c>
      <c r="B182" s="19"/>
      <c r="C182" s="7"/>
      <c r="D182" s="7"/>
      <c r="E182" s="17"/>
      <c r="F182" s="17"/>
      <c r="G182" s="17"/>
      <c r="H182" s="17"/>
      <c r="I182" s="18"/>
      <c r="K182" s="19"/>
      <c r="L182" s="7"/>
      <c r="M182" s="7"/>
      <c r="N182" s="17"/>
      <c r="O182" s="17"/>
      <c r="P182" s="17"/>
      <c r="Q182" s="17"/>
      <c r="R182" s="18"/>
      <c r="T182" s="19"/>
      <c r="U182" s="7"/>
      <c r="V182" s="7"/>
      <c r="W182" s="17"/>
      <c r="X182" s="17"/>
      <c r="Y182" s="17"/>
      <c r="Z182" s="17"/>
      <c r="AA182" s="18"/>
      <c r="AC182" s="19"/>
      <c r="AD182" s="7"/>
      <c r="AE182" s="7"/>
      <c r="AF182" s="17"/>
      <c r="AG182" s="17"/>
      <c r="AH182" s="17"/>
      <c r="AI182" s="17"/>
      <c r="AJ182" s="18"/>
      <c r="AL182" s="19"/>
      <c r="AM182" s="7"/>
      <c r="AN182" s="7"/>
      <c r="AO182" s="17"/>
      <c r="AP182" s="17"/>
      <c r="AQ182" s="17"/>
      <c r="AR182" s="17"/>
      <c r="AS182" s="18"/>
      <c r="AU182" s="19"/>
      <c r="AV182" s="7"/>
      <c r="AW182" s="7"/>
      <c r="AX182" s="17"/>
      <c r="AY182" s="17"/>
      <c r="AZ182" s="17"/>
      <c r="BA182" s="17"/>
      <c r="BB182" s="18"/>
      <c r="BD182" s="19"/>
      <c r="BE182" s="7"/>
      <c r="BF182" s="7"/>
      <c r="BG182" s="17"/>
      <c r="BH182" s="17"/>
      <c r="BI182" s="17"/>
      <c r="BJ182" s="17"/>
      <c r="BK182" s="18"/>
      <c r="BM182" s="19"/>
      <c r="BN182" s="7"/>
      <c r="BO182" s="7"/>
      <c r="BP182" s="17"/>
      <c r="BQ182" s="17"/>
      <c r="BR182" s="17"/>
      <c r="BS182" s="17"/>
      <c r="BT182" s="18"/>
      <c r="BV182" s="19"/>
      <c r="BW182" s="7"/>
      <c r="BX182" s="7"/>
      <c r="BY182" s="17"/>
      <c r="BZ182" s="17"/>
      <c r="CA182" s="17"/>
      <c r="CB182" s="17"/>
      <c r="CC182" s="18"/>
    </row>
    <row r="183" spans="1:81" x14ac:dyDescent="0.25">
      <c r="A183">
        <v>15</v>
      </c>
      <c r="B183" s="6"/>
      <c r="C183" s="7"/>
      <c r="D183" s="7"/>
      <c r="E183" s="29"/>
      <c r="F183" s="29"/>
      <c r="G183" s="29"/>
      <c r="H183" s="7"/>
      <c r="I183" s="8"/>
      <c r="K183" s="6"/>
      <c r="L183" s="7"/>
      <c r="M183" s="7"/>
      <c r="N183" s="29"/>
      <c r="O183" s="29"/>
      <c r="P183" s="29"/>
      <c r="Q183" s="7"/>
      <c r="R183" s="8"/>
      <c r="T183" s="6"/>
      <c r="U183" s="7"/>
      <c r="V183" s="7"/>
      <c r="W183" s="29"/>
      <c r="X183" s="29"/>
      <c r="Y183" s="29"/>
      <c r="Z183" s="7"/>
      <c r="AA183" s="8"/>
      <c r="AC183" s="6"/>
      <c r="AD183" s="7"/>
      <c r="AE183" s="7"/>
      <c r="AF183" s="29"/>
      <c r="AG183" s="29"/>
      <c r="AH183" s="29"/>
      <c r="AI183" s="7"/>
      <c r="AJ183" s="8"/>
      <c r="AL183" s="6"/>
      <c r="AM183" s="7"/>
      <c r="AN183" s="7"/>
      <c r="AO183" s="29"/>
      <c r="AP183" s="29"/>
      <c r="AQ183" s="29"/>
      <c r="AR183" s="7"/>
      <c r="AS183" s="8"/>
      <c r="AU183" s="6"/>
      <c r="AV183" s="7"/>
      <c r="AW183" s="7"/>
      <c r="AX183" s="29"/>
      <c r="AY183" s="29"/>
      <c r="AZ183" s="29"/>
      <c r="BA183" s="7"/>
      <c r="BB183" s="8"/>
      <c r="BD183" s="6"/>
      <c r="BE183" s="7"/>
      <c r="BF183" s="7"/>
      <c r="BG183" s="29"/>
      <c r="BH183" s="29"/>
      <c r="BI183" s="29"/>
      <c r="BJ183" s="7"/>
      <c r="BK183" s="8"/>
      <c r="BM183" s="6"/>
      <c r="BN183" s="7"/>
      <c r="BO183" s="7"/>
      <c r="BP183" s="29"/>
      <c r="BQ183" s="29"/>
      <c r="BR183" s="29"/>
      <c r="BS183" s="7"/>
      <c r="BT183" s="8"/>
      <c r="BV183" s="6"/>
      <c r="BW183" s="7"/>
      <c r="BX183" s="7"/>
      <c r="BY183" s="29"/>
      <c r="BZ183" s="29"/>
      <c r="CA183" s="29"/>
      <c r="CB183" s="7"/>
      <c r="CC183" s="8"/>
    </row>
    <row r="184" spans="1:81" ht="15.75" x14ac:dyDescent="0.25">
      <c r="A184" s="15">
        <v>16</v>
      </c>
      <c r="B184" s="6"/>
      <c r="C184" s="7"/>
      <c r="D184" s="7"/>
      <c r="E184" s="29"/>
      <c r="F184" s="29"/>
      <c r="G184" s="7"/>
      <c r="H184" s="7"/>
      <c r="I184" s="8"/>
      <c r="K184" s="6"/>
      <c r="L184" s="7"/>
      <c r="M184" s="7"/>
      <c r="N184" s="29"/>
      <c r="O184" s="29"/>
      <c r="P184" s="7"/>
      <c r="Q184" s="7"/>
      <c r="R184" s="8"/>
      <c r="T184" s="6"/>
      <c r="U184" s="7"/>
      <c r="V184" s="7"/>
      <c r="W184" s="29"/>
      <c r="X184" s="29"/>
      <c r="Y184" s="7"/>
      <c r="Z184" s="7"/>
      <c r="AA184" s="8"/>
      <c r="AC184" s="6"/>
      <c r="AD184" s="7"/>
      <c r="AE184" s="7"/>
      <c r="AF184" s="29"/>
      <c r="AG184" s="29"/>
      <c r="AH184" s="7"/>
      <c r="AI184" s="7"/>
      <c r="AJ184" s="8"/>
      <c r="AL184" s="6"/>
      <c r="AM184" s="7"/>
      <c r="AN184" s="7"/>
      <c r="AO184" s="29"/>
      <c r="AP184" s="29"/>
      <c r="AQ184" s="7"/>
      <c r="AR184" s="7"/>
      <c r="AS184" s="8"/>
      <c r="AU184" s="6"/>
      <c r="AV184" s="7"/>
      <c r="AW184" s="7"/>
      <c r="AX184" s="29"/>
      <c r="AY184" s="29"/>
      <c r="AZ184" s="7"/>
      <c r="BA184" s="7"/>
      <c r="BB184" s="8"/>
      <c r="BD184" s="6"/>
      <c r="BE184" s="7"/>
      <c r="BF184" s="7"/>
      <c r="BG184" s="29"/>
      <c r="BH184" s="29"/>
      <c r="BI184" s="7"/>
      <c r="BJ184" s="7"/>
      <c r="BK184" s="8"/>
      <c r="BM184" s="6"/>
      <c r="BN184" s="7"/>
      <c r="BO184" s="7"/>
      <c r="BP184" s="29"/>
      <c r="BQ184" s="29"/>
      <c r="BR184" s="7"/>
      <c r="BS184" s="7"/>
      <c r="BT184" s="8"/>
      <c r="BV184" s="6"/>
      <c r="BW184" s="7"/>
      <c r="BX184" s="7"/>
      <c r="BY184" s="29"/>
      <c r="BZ184" s="29"/>
      <c r="CA184" s="7"/>
      <c r="CB184" s="7"/>
      <c r="CC184" s="8"/>
    </row>
    <row r="185" spans="1:81" x14ac:dyDescent="0.25">
      <c r="A185">
        <v>17</v>
      </c>
      <c r="B185" s="6"/>
      <c r="C185" s="7"/>
      <c r="D185" s="7"/>
      <c r="E185" s="29"/>
      <c r="F185" s="29"/>
      <c r="G185" s="7"/>
      <c r="H185" s="7"/>
      <c r="I185" s="8"/>
      <c r="K185" s="6"/>
      <c r="L185" s="7"/>
      <c r="M185" s="7"/>
      <c r="N185" s="29"/>
      <c r="O185" s="29"/>
      <c r="P185" s="7"/>
      <c r="Q185" s="7"/>
      <c r="R185" s="8"/>
      <c r="T185" s="6"/>
      <c r="U185" s="7"/>
      <c r="V185" s="7"/>
      <c r="W185" s="29"/>
      <c r="X185" s="29"/>
      <c r="Y185" s="7"/>
      <c r="Z185" s="7"/>
      <c r="AA185" s="8"/>
      <c r="AC185" s="6"/>
      <c r="AD185" s="7"/>
      <c r="AE185" s="7"/>
      <c r="AF185" s="29"/>
      <c r="AG185" s="29"/>
      <c r="AH185" s="7"/>
      <c r="AI185" s="7"/>
      <c r="AJ185" s="8"/>
      <c r="AL185" s="6"/>
      <c r="AM185" s="7"/>
      <c r="AN185" s="7"/>
      <c r="AO185" s="29"/>
      <c r="AP185" s="29"/>
      <c r="AQ185" s="7"/>
      <c r="AR185" s="7"/>
      <c r="AS185" s="8"/>
      <c r="AU185" s="6"/>
      <c r="AV185" s="7"/>
      <c r="AW185" s="7"/>
      <c r="AX185" s="29"/>
      <c r="AY185" s="29"/>
      <c r="AZ185" s="7"/>
      <c r="BA185" s="7"/>
      <c r="BB185" s="8"/>
      <c r="BD185" s="6"/>
      <c r="BE185" s="7"/>
      <c r="BF185" s="7"/>
      <c r="BG185" s="29"/>
      <c r="BH185" s="29"/>
      <c r="BI185" s="7"/>
      <c r="BJ185" s="7"/>
      <c r="BK185" s="8"/>
      <c r="BM185" s="6"/>
      <c r="BN185" s="7"/>
      <c r="BO185" s="7"/>
      <c r="BP185" s="29"/>
      <c r="BQ185" s="29"/>
      <c r="BR185" s="7"/>
      <c r="BS185" s="7"/>
      <c r="BT185" s="8"/>
      <c r="BV185" s="6"/>
      <c r="BW185" s="7"/>
      <c r="BX185" s="7"/>
      <c r="BY185" s="29"/>
      <c r="BZ185" s="29"/>
      <c r="CA185" s="7"/>
      <c r="CB185" s="7"/>
      <c r="CC185" s="8"/>
    </row>
    <row r="186" spans="1:81" x14ac:dyDescent="0.25">
      <c r="A186">
        <v>18</v>
      </c>
      <c r="B186" s="6"/>
      <c r="C186" s="7"/>
      <c r="D186" s="7"/>
      <c r="E186" s="7"/>
      <c r="F186" s="29"/>
      <c r="G186" s="29"/>
      <c r="H186" s="29"/>
      <c r="I186" s="8"/>
      <c r="K186" s="6"/>
      <c r="L186" s="7"/>
      <c r="M186" s="7"/>
      <c r="N186" s="7"/>
      <c r="O186" s="29"/>
      <c r="P186" s="29"/>
      <c r="Q186" s="29"/>
      <c r="R186" s="8"/>
      <c r="T186" s="6"/>
      <c r="U186" s="7"/>
      <c r="V186" s="7"/>
      <c r="W186" s="7"/>
      <c r="X186" s="29"/>
      <c r="Y186" s="29"/>
      <c r="Z186" s="29"/>
      <c r="AA186" s="8"/>
      <c r="AC186" s="6"/>
      <c r="AD186" s="7"/>
      <c r="AE186" s="7"/>
      <c r="AF186" s="7"/>
      <c r="AG186" s="29"/>
      <c r="AH186" s="29"/>
      <c r="AI186" s="29"/>
      <c r="AJ186" s="8"/>
      <c r="AL186" s="6"/>
      <c r="AM186" s="7"/>
      <c r="AN186" s="7"/>
      <c r="AO186" s="7"/>
      <c r="AP186" s="29"/>
      <c r="AQ186" s="29"/>
      <c r="AR186" s="29"/>
      <c r="AS186" s="8"/>
      <c r="AU186" s="6"/>
      <c r="AV186" s="7"/>
      <c r="AW186" s="7"/>
      <c r="AX186" s="7"/>
      <c r="AY186" s="29"/>
      <c r="AZ186" s="29"/>
      <c r="BA186" s="29"/>
      <c r="BB186" s="8"/>
      <c r="BD186" s="6"/>
      <c r="BE186" s="7"/>
      <c r="BF186" s="7"/>
      <c r="BG186" s="7"/>
      <c r="BH186" s="29"/>
      <c r="BI186" s="29"/>
      <c r="BJ186" s="29"/>
      <c r="BK186" s="8"/>
      <c r="BM186" s="6"/>
      <c r="BN186" s="7"/>
      <c r="BO186" s="7"/>
      <c r="BP186" s="7"/>
      <c r="BQ186" s="29"/>
      <c r="BR186" s="29"/>
      <c r="BS186" s="29"/>
      <c r="BT186" s="8"/>
      <c r="BV186" s="6"/>
      <c r="BW186" s="7"/>
      <c r="BX186" s="7"/>
      <c r="BY186" s="7"/>
      <c r="BZ186" s="29"/>
      <c r="CA186" s="29"/>
      <c r="CB186" s="29"/>
      <c r="CC186" s="8"/>
    </row>
    <row r="187" spans="1:81" ht="15.75" x14ac:dyDescent="0.25">
      <c r="A187" s="15">
        <v>19</v>
      </c>
      <c r="B187" s="6"/>
      <c r="C187" s="7"/>
      <c r="D187" s="7"/>
      <c r="E187" s="7"/>
      <c r="F187" s="29"/>
      <c r="G187" s="29"/>
      <c r="I187" s="8"/>
      <c r="K187" s="6"/>
      <c r="L187" s="7"/>
      <c r="M187" s="7"/>
      <c r="N187" s="7"/>
      <c r="O187" s="29"/>
      <c r="P187" s="29"/>
      <c r="R187" s="8"/>
      <c r="T187" s="6"/>
      <c r="U187" s="7"/>
      <c r="V187" s="7"/>
      <c r="W187" s="7"/>
      <c r="X187" s="29"/>
      <c r="Y187" s="29"/>
      <c r="AA187" s="8"/>
      <c r="AC187" s="6"/>
      <c r="AD187" s="7"/>
      <c r="AE187" s="7"/>
      <c r="AF187" s="7"/>
      <c r="AG187" s="29"/>
      <c r="AH187" s="29"/>
      <c r="AJ187" s="8"/>
      <c r="AL187" s="6"/>
      <c r="AM187" s="7"/>
      <c r="AN187" s="7"/>
      <c r="AO187" s="7"/>
      <c r="AP187" s="29"/>
      <c r="AQ187" s="29"/>
      <c r="AS187" s="8"/>
      <c r="AU187" s="6"/>
      <c r="AV187" s="7"/>
      <c r="AW187" s="7"/>
      <c r="AX187" s="7"/>
      <c r="AY187" s="29"/>
      <c r="AZ187" s="29"/>
      <c r="BB187" s="8"/>
      <c r="BD187" s="6"/>
      <c r="BE187" s="7"/>
      <c r="BF187" s="7"/>
      <c r="BG187" s="7"/>
      <c r="BH187" s="29"/>
      <c r="BI187" s="29"/>
      <c r="BK187" s="8"/>
      <c r="BM187" s="6"/>
      <c r="BN187" s="7"/>
      <c r="BO187" s="7"/>
      <c r="BP187" s="7"/>
      <c r="BQ187" s="29"/>
      <c r="BR187" s="29"/>
      <c r="BT187" s="8"/>
      <c r="BV187" s="6"/>
      <c r="BW187" s="7"/>
      <c r="BX187" s="7"/>
      <c r="BY187" s="7"/>
      <c r="BZ187" s="29"/>
      <c r="CA187" s="29"/>
      <c r="CC187" s="8"/>
    </row>
    <row r="188" spans="1:81" x14ac:dyDescent="0.25">
      <c r="A188">
        <v>20</v>
      </c>
      <c r="B188" s="6"/>
      <c r="C188" s="7"/>
      <c r="D188" s="7"/>
      <c r="E188" s="7"/>
      <c r="F188" s="7"/>
      <c r="G188" s="7"/>
      <c r="H188" s="7"/>
      <c r="I188" s="8"/>
      <c r="K188" s="6"/>
      <c r="L188" s="7"/>
      <c r="M188" s="7"/>
      <c r="N188" s="7"/>
      <c r="O188" s="7"/>
      <c r="P188" s="7"/>
      <c r="Q188" s="7"/>
      <c r="R188" s="8"/>
      <c r="T188" s="6"/>
      <c r="U188" s="7"/>
      <c r="V188" s="7"/>
      <c r="W188" s="7"/>
      <c r="X188" s="7"/>
      <c r="Y188" s="7"/>
      <c r="Z188" s="7"/>
      <c r="AA188" s="8"/>
      <c r="AC188" s="6"/>
      <c r="AD188" s="7"/>
      <c r="AE188" s="7"/>
      <c r="AF188" s="7"/>
      <c r="AG188" s="7"/>
      <c r="AH188" s="7"/>
      <c r="AI188" s="7"/>
      <c r="AJ188" s="8"/>
      <c r="AL188" s="6"/>
      <c r="AM188" s="7"/>
      <c r="AN188" s="7"/>
      <c r="AO188" s="7"/>
      <c r="AP188" s="7"/>
      <c r="AQ188" s="7"/>
      <c r="AR188" s="7"/>
      <c r="AS188" s="8"/>
      <c r="AU188" s="6"/>
      <c r="AV188" s="7"/>
      <c r="AW188" s="7"/>
      <c r="AX188" s="7"/>
      <c r="AY188" s="7"/>
      <c r="AZ188" s="7"/>
      <c r="BA188" s="7"/>
      <c r="BB188" s="8"/>
      <c r="BD188" s="6"/>
      <c r="BE188" s="7"/>
      <c r="BF188" s="7"/>
      <c r="BG188" s="7"/>
      <c r="BH188" s="7"/>
      <c r="BI188" s="7"/>
      <c r="BJ188" s="7"/>
      <c r="BK188" s="8"/>
      <c r="BM188" s="6"/>
      <c r="BN188" s="7"/>
      <c r="BO188" s="7"/>
      <c r="BP188" s="7"/>
      <c r="BQ188" s="7"/>
      <c r="BR188" s="7"/>
      <c r="BS188" s="7"/>
      <c r="BT188" s="8"/>
      <c r="BV188" s="6"/>
      <c r="BW188" s="7"/>
      <c r="BX188" s="7"/>
      <c r="BY188" s="7"/>
      <c r="BZ188" s="7"/>
      <c r="CA188" s="7"/>
      <c r="CB188" s="7"/>
      <c r="CC188" s="8"/>
    </row>
    <row r="189" spans="1:81" x14ac:dyDescent="0.25">
      <c r="A189">
        <v>21</v>
      </c>
      <c r="B189" s="6"/>
      <c r="C189" s="7"/>
      <c r="D189" s="7"/>
      <c r="E189" s="7"/>
      <c r="F189" s="7"/>
      <c r="G189" s="7"/>
      <c r="H189" s="7"/>
      <c r="I189" s="8"/>
      <c r="K189" s="6"/>
      <c r="L189" s="7"/>
      <c r="M189" s="7"/>
      <c r="N189" s="7"/>
      <c r="O189" s="7"/>
      <c r="P189" s="7"/>
      <c r="Q189" s="7"/>
      <c r="R189" s="8"/>
      <c r="T189" s="6"/>
      <c r="U189" s="7"/>
      <c r="V189" s="7"/>
      <c r="W189" s="7"/>
      <c r="X189" s="7"/>
      <c r="Y189" s="7"/>
      <c r="Z189" s="7"/>
      <c r="AA189" s="8"/>
      <c r="AC189" s="6"/>
      <c r="AD189" s="7"/>
      <c r="AE189" s="7"/>
      <c r="AF189" s="7"/>
      <c r="AG189" s="7"/>
      <c r="AH189" s="7"/>
      <c r="AI189" s="7"/>
      <c r="AJ189" s="8"/>
      <c r="AL189" s="6"/>
      <c r="AM189" s="7"/>
      <c r="AN189" s="7"/>
      <c r="AO189" s="7"/>
      <c r="AP189" s="7"/>
      <c r="AQ189" s="7"/>
      <c r="AR189" s="7"/>
      <c r="AS189" s="8"/>
      <c r="AU189" s="6"/>
      <c r="AV189" s="7"/>
      <c r="AW189" s="7"/>
      <c r="AX189" s="7"/>
      <c r="AY189" s="7"/>
      <c r="AZ189" s="7"/>
      <c r="BA189" s="7"/>
      <c r="BB189" s="8"/>
      <c r="BD189" s="6"/>
      <c r="BE189" s="7"/>
      <c r="BF189" s="7"/>
      <c r="BG189" s="7"/>
      <c r="BH189" s="7"/>
      <c r="BI189" s="7"/>
      <c r="BJ189" s="7"/>
      <c r="BK189" s="8"/>
      <c r="BM189" s="6"/>
      <c r="BN189" s="7"/>
      <c r="BO189" s="7"/>
      <c r="BP189" s="7"/>
      <c r="BQ189" s="7"/>
      <c r="BR189" s="7"/>
      <c r="BS189" s="7"/>
      <c r="BT189" s="8"/>
      <c r="BV189" s="6"/>
      <c r="BW189" s="7"/>
      <c r="BX189" s="7"/>
      <c r="BY189" s="7"/>
      <c r="BZ189" s="7"/>
      <c r="CA189" s="7"/>
      <c r="CB189" s="7"/>
      <c r="CC189" s="8"/>
    </row>
    <row r="190" spans="1:81" ht="15.75" x14ac:dyDescent="0.25">
      <c r="A190" s="15">
        <v>22</v>
      </c>
      <c r="B190" s="6"/>
      <c r="C190" s="7"/>
      <c r="D190" s="7"/>
      <c r="E190" s="7"/>
      <c r="F190" s="7"/>
      <c r="G190" s="7"/>
      <c r="H190" s="7"/>
      <c r="I190" s="8"/>
      <c r="K190" s="6"/>
      <c r="L190" s="7"/>
      <c r="M190" s="7"/>
      <c r="N190" s="7"/>
      <c r="O190" s="7"/>
      <c r="P190" s="7"/>
      <c r="Q190" s="7"/>
      <c r="R190" s="8"/>
      <c r="T190" s="6"/>
      <c r="U190" s="7"/>
      <c r="V190" s="7"/>
      <c r="W190" s="7"/>
      <c r="X190" s="7"/>
      <c r="Y190" s="7"/>
      <c r="Z190" s="7"/>
      <c r="AA190" s="8"/>
      <c r="AC190" s="6"/>
      <c r="AD190" s="7"/>
      <c r="AE190" s="7"/>
      <c r="AF190" s="7"/>
      <c r="AG190" s="7"/>
      <c r="AH190" s="7"/>
      <c r="AI190" s="7"/>
      <c r="AJ190" s="8"/>
      <c r="AL190" s="6"/>
      <c r="AM190" s="7"/>
      <c r="AN190" s="7"/>
      <c r="AO190" s="7"/>
      <c r="AP190" s="7"/>
      <c r="AQ190" s="7"/>
      <c r="AR190" s="7"/>
      <c r="AS190" s="8"/>
      <c r="AU190" s="6"/>
      <c r="AV190" s="7"/>
      <c r="AW190" s="7"/>
      <c r="AX190" s="7"/>
      <c r="AY190" s="7"/>
      <c r="AZ190" s="7"/>
      <c r="BA190" s="7"/>
      <c r="BB190" s="8"/>
      <c r="BD190" s="6"/>
      <c r="BE190" s="7"/>
      <c r="BF190" s="7"/>
      <c r="BG190" s="7"/>
      <c r="BH190" s="7"/>
      <c r="BI190" s="7"/>
      <c r="BJ190" s="7"/>
      <c r="BK190" s="8"/>
      <c r="BM190" s="6"/>
      <c r="BN190" s="7"/>
      <c r="BO190" s="7"/>
      <c r="BP190" s="7"/>
      <c r="BQ190" s="7"/>
      <c r="BR190" s="7"/>
      <c r="BS190" s="7"/>
      <c r="BT190" s="8"/>
      <c r="BV190" s="6"/>
      <c r="BW190" s="7"/>
      <c r="BX190" s="7"/>
      <c r="BY190" s="7"/>
      <c r="BZ190" s="7"/>
      <c r="CA190" s="7"/>
      <c r="CB190" s="7"/>
      <c r="CC190" s="8"/>
    </row>
    <row r="191" spans="1:81" x14ac:dyDescent="0.25">
      <c r="A191">
        <v>23</v>
      </c>
      <c r="B191" s="6"/>
      <c r="C191" s="7"/>
      <c r="D191" s="7"/>
      <c r="E191" s="7"/>
      <c r="F191" s="7"/>
      <c r="G191" s="7"/>
      <c r="H191" s="7"/>
      <c r="I191" s="8"/>
      <c r="K191" s="6"/>
      <c r="L191" s="7"/>
      <c r="M191" s="7"/>
      <c r="N191" s="7"/>
      <c r="O191" s="7"/>
      <c r="P191" s="7"/>
      <c r="Q191" s="7"/>
      <c r="R191" s="8"/>
      <c r="T191" s="6"/>
      <c r="U191" s="7"/>
      <c r="V191" s="7"/>
      <c r="W191" s="7"/>
      <c r="X191" s="7"/>
      <c r="Y191" s="7"/>
      <c r="Z191" s="7"/>
      <c r="AA191" s="8"/>
      <c r="AC191" s="6"/>
      <c r="AD191" s="7"/>
      <c r="AE191" s="7"/>
      <c r="AF191" s="7"/>
      <c r="AG191" s="7"/>
      <c r="AH191" s="7"/>
      <c r="AI191" s="7"/>
      <c r="AJ191" s="8"/>
      <c r="AL191" s="6"/>
      <c r="AM191" s="7"/>
      <c r="AN191" s="7"/>
      <c r="AO191" s="7"/>
      <c r="AP191" s="7"/>
      <c r="AQ191" s="7"/>
      <c r="AR191" s="7"/>
      <c r="AS191" s="8"/>
      <c r="AU191" s="6"/>
      <c r="AV191" s="7"/>
      <c r="AW191" s="7"/>
      <c r="AX191" s="7"/>
      <c r="AY191" s="7"/>
      <c r="AZ191" s="7"/>
      <c r="BA191" s="7"/>
      <c r="BB191" s="8"/>
      <c r="BD191" s="6"/>
      <c r="BE191" s="7"/>
      <c r="BF191" s="7"/>
      <c r="BG191" s="7"/>
      <c r="BH191" s="7"/>
      <c r="BI191" s="7"/>
      <c r="BJ191" s="7"/>
      <c r="BK191" s="8"/>
      <c r="BM191" s="6"/>
      <c r="BN191" s="7"/>
      <c r="BO191" s="7"/>
      <c r="BP191" s="7"/>
      <c r="BQ191" s="7"/>
      <c r="BR191" s="7"/>
      <c r="BS191" s="7"/>
      <c r="BT191" s="8"/>
      <c r="BV191" s="6"/>
      <c r="BW191" s="7"/>
      <c r="BX191" s="7"/>
      <c r="BY191" s="7"/>
      <c r="BZ191" s="7"/>
      <c r="CA191" s="7"/>
      <c r="CB191" s="7"/>
      <c r="CC191" s="8"/>
    </row>
    <row r="192" spans="1:81" x14ac:dyDescent="0.25">
      <c r="A192">
        <v>24</v>
      </c>
      <c r="B192" s="6"/>
      <c r="C192" s="7"/>
      <c r="D192" s="7"/>
      <c r="E192" s="7"/>
      <c r="F192" s="7"/>
      <c r="G192" s="7"/>
      <c r="H192" s="7"/>
      <c r="I192" s="8"/>
      <c r="K192" s="6"/>
      <c r="L192" s="7"/>
      <c r="M192" s="7"/>
      <c r="N192" s="7"/>
      <c r="O192" s="7"/>
      <c r="P192" s="7"/>
      <c r="Q192" s="7"/>
      <c r="R192" s="8"/>
      <c r="T192" s="6"/>
      <c r="U192" s="7"/>
      <c r="V192" s="7"/>
      <c r="W192" s="7"/>
      <c r="X192" s="7"/>
      <c r="Y192" s="7"/>
      <c r="Z192" s="7"/>
      <c r="AA192" s="8"/>
      <c r="AC192" s="6"/>
      <c r="AD192" s="7"/>
      <c r="AE192" s="7"/>
      <c r="AF192" s="7"/>
      <c r="AG192" s="7"/>
      <c r="AH192" s="7"/>
      <c r="AI192" s="7"/>
      <c r="AJ192" s="8"/>
      <c r="AL192" s="6"/>
      <c r="AM192" s="7"/>
      <c r="AN192" s="7"/>
      <c r="AO192" s="7"/>
      <c r="AP192" s="7"/>
      <c r="AQ192" s="7"/>
      <c r="AR192" s="7"/>
      <c r="AS192" s="8"/>
      <c r="AU192" s="6"/>
      <c r="AV192" s="7"/>
      <c r="AW192" s="7"/>
      <c r="AX192" s="7"/>
      <c r="AY192" s="7"/>
      <c r="AZ192" s="7"/>
      <c r="BA192" s="7"/>
      <c r="BB192" s="8"/>
      <c r="BD192" s="6"/>
      <c r="BE192" s="7"/>
      <c r="BF192" s="7"/>
      <c r="BG192" s="7"/>
      <c r="BH192" s="7"/>
      <c r="BI192" s="7"/>
      <c r="BJ192" s="7"/>
      <c r="BK192" s="8"/>
      <c r="BM192" s="6"/>
      <c r="BN192" s="7"/>
      <c r="BO192" s="7"/>
      <c r="BP192" s="7"/>
      <c r="BQ192" s="7"/>
      <c r="BR192" s="7"/>
      <c r="BS192" s="7"/>
      <c r="BT192" s="8"/>
      <c r="BV192" s="6"/>
      <c r="BW192" s="7"/>
      <c r="BX192" s="7"/>
      <c r="BY192" s="7"/>
      <c r="BZ192" s="7"/>
      <c r="CA192" s="7"/>
      <c r="CB192" s="7"/>
      <c r="CC192" s="8"/>
    </row>
    <row r="193" spans="1:81" x14ac:dyDescent="0.25">
      <c r="A193">
        <v>25</v>
      </c>
      <c r="B193" s="6"/>
      <c r="C193" s="7"/>
      <c r="D193" s="7"/>
      <c r="E193" s="7"/>
      <c r="F193" s="7"/>
      <c r="G193" s="7"/>
      <c r="H193" s="7"/>
      <c r="I193" s="8"/>
      <c r="K193" s="6"/>
      <c r="L193" s="7"/>
      <c r="M193" s="7"/>
      <c r="N193" s="7"/>
      <c r="O193" s="7"/>
      <c r="P193" s="7"/>
      <c r="Q193" s="7"/>
      <c r="R193" s="8"/>
      <c r="T193" s="6"/>
      <c r="U193" s="7"/>
      <c r="V193" s="7"/>
      <c r="W193" s="7"/>
      <c r="X193" s="7"/>
      <c r="Y193" s="7"/>
      <c r="Z193" s="7"/>
      <c r="AA193" s="8"/>
      <c r="AC193" s="6"/>
      <c r="AD193" s="7"/>
      <c r="AE193" s="7"/>
      <c r="AF193" s="7"/>
      <c r="AG193" s="7"/>
      <c r="AH193" s="7"/>
      <c r="AI193" s="7"/>
      <c r="AJ193" s="8"/>
      <c r="AL193" s="6"/>
      <c r="AM193" s="7"/>
      <c r="AN193" s="7"/>
      <c r="AO193" s="7"/>
      <c r="AP193" s="7"/>
      <c r="AQ193" s="7"/>
      <c r="AR193" s="7"/>
      <c r="AS193" s="8"/>
      <c r="AU193" s="6"/>
      <c r="AV193" s="7"/>
      <c r="AW193" s="7"/>
      <c r="AX193" s="7"/>
      <c r="AY193" s="7"/>
      <c r="AZ193" s="7"/>
      <c r="BA193" s="7"/>
      <c r="BB193" s="8"/>
      <c r="BD193" s="6"/>
      <c r="BE193" s="7"/>
      <c r="BF193" s="7"/>
      <c r="BG193" s="7"/>
      <c r="BH193" s="7"/>
      <c r="BI193" s="7"/>
      <c r="BJ193" s="7"/>
      <c r="BK193" s="8"/>
      <c r="BM193" s="6"/>
      <c r="BN193" s="7"/>
      <c r="BO193" s="7"/>
      <c r="BP193" s="7"/>
      <c r="BQ193" s="7"/>
      <c r="BR193" s="7"/>
      <c r="BS193" s="7"/>
      <c r="BT193" s="8"/>
      <c r="BV193" s="6"/>
      <c r="BW193" s="7"/>
      <c r="BX193" s="7"/>
      <c r="BY193" s="7"/>
      <c r="BZ193" s="7"/>
      <c r="CA193" s="7"/>
      <c r="CB193" s="7"/>
      <c r="CC193" s="8"/>
    </row>
    <row r="194" spans="1:81" x14ac:dyDescent="0.25">
      <c r="A194">
        <v>26</v>
      </c>
      <c r="B194" s="6"/>
      <c r="C194" s="7"/>
      <c r="D194" s="7"/>
      <c r="E194" s="7"/>
      <c r="F194" s="7"/>
      <c r="G194" s="7"/>
      <c r="H194" s="7"/>
      <c r="I194" s="8"/>
      <c r="K194" s="6"/>
      <c r="L194" s="7"/>
      <c r="M194" s="7"/>
      <c r="N194" s="7"/>
      <c r="O194" s="7"/>
      <c r="P194" s="7"/>
      <c r="Q194" s="7"/>
      <c r="R194" s="8"/>
      <c r="T194" s="6"/>
      <c r="U194" s="7"/>
      <c r="V194" s="7"/>
      <c r="W194" s="7"/>
      <c r="X194" s="7"/>
      <c r="Y194" s="7"/>
      <c r="Z194" s="7"/>
      <c r="AA194" s="8"/>
      <c r="AC194" s="6"/>
      <c r="AD194" s="7"/>
      <c r="AE194" s="7"/>
      <c r="AF194" s="7"/>
      <c r="AG194" s="7"/>
      <c r="AH194" s="7"/>
      <c r="AI194" s="7"/>
      <c r="AJ194" s="8"/>
      <c r="AL194" s="6"/>
      <c r="AM194" s="7"/>
      <c r="AN194" s="7"/>
      <c r="AO194" s="7"/>
      <c r="AP194" s="7"/>
      <c r="AQ194" s="7"/>
      <c r="AR194" s="7"/>
      <c r="AS194" s="8"/>
      <c r="AU194" s="6"/>
      <c r="AV194" s="7"/>
      <c r="AW194" s="7"/>
      <c r="AX194" s="7"/>
      <c r="AY194" s="7"/>
      <c r="AZ194" s="7"/>
      <c r="BA194" s="7"/>
      <c r="BB194" s="8"/>
      <c r="BD194" s="6"/>
      <c r="BE194" s="7"/>
      <c r="BF194" s="7"/>
      <c r="BG194" s="7"/>
      <c r="BH194" s="7"/>
      <c r="BI194" s="7"/>
      <c r="BJ194" s="7"/>
      <c r="BK194" s="8"/>
      <c r="BM194" s="6"/>
      <c r="BN194" s="7"/>
      <c r="BO194" s="7"/>
      <c r="BP194" s="7"/>
      <c r="BQ194" s="7"/>
      <c r="BR194" s="7"/>
      <c r="BS194" s="7"/>
      <c r="BT194" s="8"/>
      <c r="BV194" s="6"/>
      <c r="BW194" s="7"/>
      <c r="BX194" s="7"/>
      <c r="BY194" s="7"/>
      <c r="BZ194" s="7"/>
      <c r="CA194" s="7"/>
      <c r="CB194" s="7"/>
      <c r="CC194" s="8"/>
    </row>
    <row r="195" spans="1:81" x14ac:dyDescent="0.25">
      <c r="A195">
        <v>27</v>
      </c>
      <c r="B195" s="6"/>
      <c r="C195" s="7"/>
      <c r="D195" s="7"/>
      <c r="E195" s="7"/>
      <c r="F195" s="7"/>
      <c r="G195" s="7"/>
      <c r="H195" s="7"/>
      <c r="I195" s="8"/>
      <c r="K195" s="6"/>
      <c r="L195" s="7"/>
      <c r="M195" s="7"/>
      <c r="N195" s="7"/>
      <c r="O195" s="7"/>
      <c r="P195" s="7"/>
      <c r="Q195" s="7"/>
      <c r="R195" s="8"/>
      <c r="T195" s="6"/>
      <c r="U195" s="7"/>
      <c r="V195" s="7"/>
      <c r="W195" s="7"/>
      <c r="X195" s="7"/>
      <c r="Y195" s="7"/>
      <c r="Z195" s="7"/>
      <c r="AA195" s="8"/>
      <c r="AC195" s="6"/>
      <c r="AD195" s="7"/>
      <c r="AE195" s="7"/>
      <c r="AF195" s="7"/>
      <c r="AG195" s="7"/>
      <c r="AH195" s="7"/>
      <c r="AI195" s="7"/>
      <c r="AJ195" s="8"/>
      <c r="AL195" s="6"/>
      <c r="AM195" s="7"/>
      <c r="AN195" s="7"/>
      <c r="AO195" s="7"/>
      <c r="AP195" s="7"/>
      <c r="AQ195" s="7"/>
      <c r="AR195" s="7"/>
      <c r="AS195" s="8"/>
      <c r="AU195" s="6"/>
      <c r="AV195" s="7"/>
      <c r="AW195" s="7"/>
      <c r="AX195" s="7"/>
      <c r="AY195" s="7"/>
      <c r="AZ195" s="7"/>
      <c r="BA195" s="7"/>
      <c r="BB195" s="8"/>
      <c r="BD195" s="6"/>
      <c r="BE195" s="7"/>
      <c r="BF195" s="7"/>
      <c r="BG195" s="7"/>
      <c r="BH195" s="7"/>
      <c r="BI195" s="7"/>
      <c r="BJ195" s="7"/>
      <c r="BK195" s="8"/>
      <c r="BM195" s="6"/>
      <c r="BN195" s="7"/>
      <c r="BO195" s="7"/>
      <c r="BP195" s="7"/>
      <c r="BQ195" s="7"/>
      <c r="BR195" s="7"/>
      <c r="BS195" s="7"/>
      <c r="BT195" s="8"/>
      <c r="BV195" s="6"/>
      <c r="BW195" s="7"/>
      <c r="BX195" s="7"/>
      <c r="BY195" s="7"/>
      <c r="BZ195" s="7"/>
      <c r="CA195" s="7"/>
      <c r="CB195" s="7"/>
      <c r="CC195" s="8"/>
    </row>
    <row r="196" spans="1:81" x14ac:dyDescent="0.25">
      <c r="A196">
        <v>28</v>
      </c>
      <c r="B196" s="6"/>
      <c r="C196" s="7"/>
      <c r="D196" s="7"/>
      <c r="E196" s="7"/>
      <c r="F196" s="7"/>
      <c r="G196" s="7"/>
      <c r="H196" s="7"/>
      <c r="I196" s="8"/>
      <c r="K196" s="6"/>
      <c r="L196" s="7"/>
      <c r="M196" s="7"/>
      <c r="N196" s="7"/>
      <c r="O196" s="7"/>
      <c r="P196" s="7"/>
      <c r="Q196" s="7"/>
      <c r="R196" s="8"/>
      <c r="T196" s="6"/>
      <c r="U196" s="7"/>
      <c r="V196" s="7"/>
      <c r="W196" s="7"/>
      <c r="X196" s="7"/>
      <c r="Y196" s="7"/>
      <c r="Z196" s="7"/>
      <c r="AA196" s="8"/>
      <c r="AC196" s="6"/>
      <c r="AD196" s="7"/>
      <c r="AE196" s="7"/>
      <c r="AF196" s="7"/>
      <c r="AG196" s="7"/>
      <c r="AH196" s="7"/>
      <c r="AI196" s="7"/>
      <c r="AJ196" s="8"/>
      <c r="AL196" s="6"/>
      <c r="AM196" s="7"/>
      <c r="AN196" s="7"/>
      <c r="AO196" s="7"/>
      <c r="AP196" s="7"/>
      <c r="AQ196" s="7"/>
      <c r="AR196" s="7"/>
      <c r="AS196" s="8"/>
      <c r="AU196" s="6"/>
      <c r="AV196" s="7"/>
      <c r="AW196" s="7"/>
      <c r="AX196" s="7"/>
      <c r="AY196" s="7"/>
      <c r="AZ196" s="7"/>
      <c r="BA196" s="7"/>
      <c r="BB196" s="8"/>
      <c r="BD196" s="6"/>
      <c r="BE196" s="7"/>
      <c r="BF196" s="7"/>
      <c r="BG196" s="7"/>
      <c r="BH196" s="7"/>
      <c r="BI196" s="7"/>
      <c r="BJ196" s="7"/>
      <c r="BK196" s="8"/>
      <c r="BM196" s="6"/>
      <c r="BN196" s="7"/>
      <c r="BO196" s="7"/>
      <c r="BP196" s="7"/>
      <c r="BQ196" s="7"/>
      <c r="BR196" s="7"/>
      <c r="BS196" s="7"/>
      <c r="BT196" s="8"/>
      <c r="BV196" s="6"/>
      <c r="BW196" s="7"/>
      <c r="BX196" s="7"/>
      <c r="BY196" s="7"/>
      <c r="BZ196" s="7"/>
      <c r="CA196" s="7"/>
      <c r="CB196" s="7"/>
      <c r="CC196" s="8"/>
    </row>
    <row r="197" spans="1:81" x14ac:dyDescent="0.25">
      <c r="A197">
        <v>29</v>
      </c>
      <c r="B197" s="6"/>
      <c r="C197" s="7"/>
      <c r="D197" s="7"/>
      <c r="E197" s="7"/>
      <c r="F197" s="7"/>
      <c r="G197" s="7"/>
      <c r="H197" s="7"/>
      <c r="I197" s="8"/>
      <c r="K197" s="6"/>
      <c r="L197" s="7"/>
      <c r="M197" s="7"/>
      <c r="N197" s="7"/>
      <c r="O197" s="7"/>
      <c r="P197" s="7"/>
      <c r="Q197" s="7"/>
      <c r="R197" s="8"/>
      <c r="T197" s="6"/>
      <c r="U197" s="7"/>
      <c r="V197" s="7"/>
      <c r="W197" s="7"/>
      <c r="X197" s="7"/>
      <c r="Y197" s="7"/>
      <c r="Z197" s="7"/>
      <c r="AA197" s="8"/>
      <c r="AC197" s="6"/>
      <c r="AD197" s="7"/>
      <c r="AE197" s="7"/>
      <c r="AF197" s="7"/>
      <c r="AG197" s="7"/>
      <c r="AH197" s="7"/>
      <c r="AI197" s="7"/>
      <c r="AJ197" s="8"/>
      <c r="AL197" s="6"/>
      <c r="AM197" s="7"/>
      <c r="AN197" s="7"/>
      <c r="AO197" s="7"/>
      <c r="AP197" s="7"/>
      <c r="AQ197" s="7"/>
      <c r="AR197" s="7"/>
      <c r="AS197" s="8"/>
      <c r="AU197" s="6"/>
      <c r="AV197" s="7"/>
      <c r="AW197" s="7"/>
      <c r="AX197" s="7"/>
      <c r="AY197" s="7"/>
      <c r="AZ197" s="7"/>
      <c r="BA197" s="7"/>
      <c r="BB197" s="8"/>
      <c r="BD197" s="6"/>
      <c r="BE197" s="7"/>
      <c r="BF197" s="7"/>
      <c r="BG197" s="7"/>
      <c r="BH197" s="7"/>
      <c r="BI197" s="7"/>
      <c r="BJ197" s="7"/>
      <c r="BK197" s="8"/>
      <c r="BM197" s="6"/>
      <c r="BN197" s="7"/>
      <c r="BO197" s="7"/>
      <c r="BP197" s="7"/>
      <c r="BQ197" s="7"/>
      <c r="BR197" s="7"/>
      <c r="BS197" s="7"/>
      <c r="BT197" s="8"/>
      <c r="BV197" s="6"/>
      <c r="BW197" s="7"/>
      <c r="BX197" s="7"/>
      <c r="BY197" s="7"/>
      <c r="BZ197" s="7"/>
      <c r="CA197" s="7"/>
      <c r="CB197" s="7"/>
      <c r="CC197" s="8"/>
    </row>
    <row r="198" spans="1:81" x14ac:dyDescent="0.25">
      <c r="A198">
        <v>30</v>
      </c>
      <c r="B198" s="19"/>
      <c r="C198" s="7"/>
      <c r="D198" s="7"/>
      <c r="E198" s="17"/>
      <c r="F198" s="17"/>
      <c r="G198" s="17"/>
      <c r="H198" s="17"/>
      <c r="I198" s="18"/>
      <c r="K198" s="19"/>
      <c r="L198" s="7"/>
      <c r="M198" s="7"/>
      <c r="N198" s="17"/>
      <c r="O198" s="17"/>
      <c r="P198" s="17"/>
      <c r="Q198" s="17"/>
      <c r="R198" s="18"/>
      <c r="T198" s="19"/>
      <c r="U198" s="7"/>
      <c r="V198" s="7"/>
      <c r="W198" s="17"/>
      <c r="X198" s="17"/>
      <c r="Y198" s="17"/>
      <c r="Z198" s="17"/>
      <c r="AA198" s="18"/>
      <c r="AC198" s="19"/>
      <c r="AD198" s="7"/>
      <c r="AE198" s="7"/>
      <c r="AF198" s="17"/>
      <c r="AG198" s="17"/>
      <c r="AH198" s="17"/>
      <c r="AI198" s="17"/>
      <c r="AJ198" s="18"/>
      <c r="AL198" s="19"/>
      <c r="AM198" s="7"/>
      <c r="AN198" s="7"/>
      <c r="AO198" s="17"/>
      <c r="AP198" s="17"/>
      <c r="AQ198" s="17"/>
      <c r="AR198" s="17"/>
      <c r="AS198" s="18"/>
      <c r="AU198" s="19"/>
      <c r="AV198" s="7"/>
      <c r="AW198" s="7"/>
      <c r="AX198" s="17"/>
      <c r="AY198" s="17"/>
      <c r="AZ198" s="17"/>
      <c r="BA198" s="17"/>
      <c r="BB198" s="18"/>
      <c r="BD198" s="19"/>
      <c r="BE198" s="7"/>
      <c r="BF198" s="7"/>
      <c r="BG198" s="17"/>
      <c r="BH198" s="17"/>
      <c r="BI198" s="17"/>
      <c r="BJ198" s="17"/>
      <c r="BK198" s="18"/>
      <c r="BM198" s="19"/>
      <c r="BN198" s="7"/>
      <c r="BO198" s="7"/>
      <c r="BP198" s="17"/>
      <c r="BQ198" s="17"/>
      <c r="BR198" s="17"/>
      <c r="BS198" s="17"/>
      <c r="BT198" s="18"/>
      <c r="BV198" s="19"/>
      <c r="BW198" s="7"/>
      <c r="BX198" s="7"/>
      <c r="BY198" s="17"/>
      <c r="BZ198" s="17"/>
      <c r="CA198" s="17"/>
      <c r="CB198" s="17"/>
      <c r="CC198" s="18"/>
    </row>
    <row r="199" spans="1:81" x14ac:dyDescent="0.25">
      <c r="A199">
        <v>31</v>
      </c>
      <c r="B199" s="6"/>
      <c r="C199" s="7"/>
      <c r="D199" s="111"/>
      <c r="E199" s="111"/>
      <c r="F199" s="111"/>
      <c r="G199" s="111"/>
      <c r="H199" s="111"/>
      <c r="I199" s="112"/>
      <c r="K199" s="6"/>
      <c r="L199" s="7"/>
      <c r="M199" s="111"/>
      <c r="N199" s="111"/>
      <c r="O199" s="111"/>
      <c r="P199" s="111"/>
      <c r="Q199" s="111"/>
      <c r="R199" s="112"/>
      <c r="T199" s="6"/>
      <c r="U199" s="7"/>
      <c r="V199" s="111"/>
      <c r="W199" s="111"/>
      <c r="X199" s="111"/>
      <c r="Y199" s="111"/>
      <c r="Z199" s="111"/>
      <c r="AA199" s="112"/>
      <c r="AC199" s="6"/>
      <c r="AD199" s="7"/>
      <c r="AE199" s="111"/>
      <c r="AF199" s="111"/>
      <c r="AG199" s="111"/>
      <c r="AH199" s="111"/>
      <c r="AI199" s="111"/>
      <c r="AJ199" s="112"/>
      <c r="AL199" s="6"/>
      <c r="AM199" s="7"/>
      <c r="AN199" s="111"/>
      <c r="AO199" s="111"/>
      <c r="AP199" s="111"/>
      <c r="AQ199" s="111"/>
      <c r="AR199" s="111"/>
      <c r="AS199" s="112"/>
      <c r="AU199" s="6"/>
      <c r="AV199" s="7"/>
      <c r="AW199" s="111"/>
      <c r="AX199" s="111"/>
      <c r="AY199" s="111"/>
      <c r="AZ199" s="111"/>
      <c r="BA199" s="111"/>
      <c r="BB199" s="112"/>
      <c r="BD199" s="6"/>
      <c r="BE199" s="7"/>
      <c r="BF199" s="111"/>
      <c r="BG199" s="111"/>
      <c r="BH199" s="111"/>
      <c r="BI199" s="111"/>
      <c r="BJ199" s="111"/>
      <c r="BK199" s="112"/>
      <c r="BM199" s="6"/>
      <c r="BN199" s="7"/>
      <c r="BO199" s="111"/>
      <c r="BP199" s="111"/>
      <c r="BQ199" s="111"/>
      <c r="BR199" s="111"/>
      <c r="BS199" s="111"/>
      <c r="BT199" s="112"/>
      <c r="BV199" s="6"/>
      <c r="BW199" s="7"/>
      <c r="BX199" s="111"/>
      <c r="BY199" s="111"/>
      <c r="BZ199" s="111"/>
      <c r="CA199" s="111"/>
      <c r="CB199" s="111"/>
      <c r="CC199" s="112"/>
    </row>
    <row r="200" spans="1:81" x14ac:dyDescent="0.25">
      <c r="A200">
        <v>32</v>
      </c>
      <c r="B200" s="6"/>
      <c r="C200" s="7"/>
      <c r="D200" s="111"/>
      <c r="E200" s="111"/>
      <c r="F200" s="111"/>
      <c r="G200" s="111"/>
      <c r="H200" s="111"/>
      <c r="I200" s="112"/>
      <c r="K200" s="6"/>
      <c r="L200" s="7"/>
      <c r="M200" s="111"/>
      <c r="N200" s="111"/>
      <c r="O200" s="111"/>
      <c r="P200" s="111"/>
      <c r="Q200" s="111"/>
      <c r="R200" s="112"/>
      <c r="T200" s="6"/>
      <c r="U200" s="7"/>
      <c r="V200" s="111"/>
      <c r="W200" s="111"/>
      <c r="X200" s="111"/>
      <c r="Y200" s="111"/>
      <c r="Z200" s="111"/>
      <c r="AA200" s="112"/>
      <c r="AC200" s="6"/>
      <c r="AD200" s="7"/>
      <c r="AE200" s="111"/>
      <c r="AF200" s="111"/>
      <c r="AG200" s="111"/>
      <c r="AH200" s="111"/>
      <c r="AI200" s="111"/>
      <c r="AJ200" s="112"/>
      <c r="AL200" s="6"/>
      <c r="AM200" s="7"/>
      <c r="AN200" s="111"/>
      <c r="AO200" s="111"/>
      <c r="AP200" s="111"/>
      <c r="AQ200" s="111"/>
      <c r="AR200" s="111"/>
      <c r="AS200" s="112"/>
      <c r="AU200" s="6"/>
      <c r="AV200" s="7"/>
      <c r="AW200" s="111"/>
      <c r="AX200" s="111"/>
      <c r="AY200" s="111"/>
      <c r="AZ200" s="111"/>
      <c r="BA200" s="111"/>
      <c r="BB200" s="112"/>
      <c r="BD200" s="6"/>
      <c r="BE200" s="7"/>
      <c r="BF200" s="111"/>
      <c r="BG200" s="111"/>
      <c r="BH200" s="111"/>
      <c r="BI200" s="111"/>
      <c r="BJ200" s="111"/>
      <c r="BK200" s="112"/>
      <c r="BM200" s="6"/>
      <c r="BN200" s="7"/>
      <c r="BO200" s="111"/>
      <c r="BP200" s="111"/>
      <c r="BQ200" s="111"/>
      <c r="BR200" s="111"/>
      <c r="BS200" s="111"/>
      <c r="BT200" s="112"/>
      <c r="BV200" s="6"/>
      <c r="BW200" s="7"/>
      <c r="BX200" s="111"/>
      <c r="BY200" s="111"/>
      <c r="BZ200" s="111"/>
      <c r="CA200" s="111"/>
      <c r="CB200" s="111"/>
      <c r="CC200" s="112"/>
    </row>
    <row r="201" spans="1:81" x14ac:dyDescent="0.25">
      <c r="A201">
        <v>33</v>
      </c>
      <c r="B201" s="6"/>
      <c r="C201" s="7"/>
      <c r="D201" s="111"/>
      <c r="E201" s="111"/>
      <c r="F201" s="111"/>
      <c r="G201" s="111"/>
      <c r="H201" s="111"/>
      <c r="I201" s="112"/>
      <c r="K201" s="6"/>
      <c r="L201" s="7"/>
      <c r="M201" s="111"/>
      <c r="N201" s="111"/>
      <c r="O201" s="111"/>
      <c r="P201" s="111"/>
      <c r="Q201" s="111"/>
      <c r="R201" s="112"/>
      <c r="T201" s="6"/>
      <c r="U201" s="7"/>
      <c r="V201" s="111"/>
      <c r="W201" s="111"/>
      <c r="X201" s="111"/>
      <c r="Y201" s="111"/>
      <c r="Z201" s="111"/>
      <c r="AA201" s="112"/>
      <c r="AC201" s="6"/>
      <c r="AD201" s="7"/>
      <c r="AE201" s="111"/>
      <c r="AF201" s="111"/>
      <c r="AG201" s="111"/>
      <c r="AH201" s="111"/>
      <c r="AI201" s="111"/>
      <c r="AJ201" s="112"/>
      <c r="AL201" s="6"/>
      <c r="AM201" s="7"/>
      <c r="AN201" s="111"/>
      <c r="AO201" s="111"/>
      <c r="AP201" s="111"/>
      <c r="AQ201" s="111"/>
      <c r="AR201" s="111"/>
      <c r="AS201" s="112"/>
      <c r="AU201" s="6"/>
      <c r="AV201" s="7"/>
      <c r="AW201" s="111"/>
      <c r="AX201" s="111"/>
      <c r="AY201" s="111"/>
      <c r="AZ201" s="111"/>
      <c r="BA201" s="111"/>
      <c r="BB201" s="112"/>
      <c r="BD201" s="6"/>
      <c r="BE201" s="7"/>
      <c r="BF201" s="111"/>
      <c r="BG201" s="111"/>
      <c r="BH201" s="111"/>
      <c r="BI201" s="111"/>
      <c r="BJ201" s="111"/>
      <c r="BK201" s="112"/>
      <c r="BM201" s="6"/>
      <c r="BN201" s="7"/>
      <c r="BO201" s="111"/>
      <c r="BP201" s="111"/>
      <c r="BQ201" s="111"/>
      <c r="BR201" s="111"/>
      <c r="BS201" s="111"/>
      <c r="BT201" s="112"/>
      <c r="BV201" s="6"/>
      <c r="BW201" s="7"/>
      <c r="BX201" s="111"/>
      <c r="BY201" s="111"/>
      <c r="BZ201" s="111"/>
      <c r="CA201" s="111"/>
      <c r="CB201" s="111"/>
      <c r="CC201" s="112"/>
    </row>
    <row r="202" spans="1:81" x14ac:dyDescent="0.25">
      <c r="A202">
        <v>34</v>
      </c>
      <c r="B202" s="6"/>
      <c r="C202" s="7"/>
      <c r="D202" s="111"/>
      <c r="E202" s="111"/>
      <c r="F202" s="111"/>
      <c r="G202" s="111"/>
      <c r="H202" s="111"/>
      <c r="I202" s="112"/>
      <c r="K202" s="6"/>
      <c r="L202" s="7"/>
      <c r="M202" s="111"/>
      <c r="N202" s="111"/>
      <c r="O202" s="111"/>
      <c r="P202" s="111"/>
      <c r="Q202" s="111"/>
      <c r="R202" s="112"/>
      <c r="T202" s="6"/>
      <c r="U202" s="7"/>
      <c r="V202" s="111"/>
      <c r="W202" s="111"/>
      <c r="X202" s="111"/>
      <c r="Y202" s="111"/>
      <c r="Z202" s="111"/>
      <c r="AA202" s="112"/>
      <c r="AC202" s="6"/>
      <c r="AD202" s="7"/>
      <c r="AE202" s="111"/>
      <c r="AF202" s="111"/>
      <c r="AG202" s="111"/>
      <c r="AH202" s="111"/>
      <c r="AI202" s="111"/>
      <c r="AJ202" s="112"/>
      <c r="AL202" s="6"/>
      <c r="AM202" s="7"/>
      <c r="AN202" s="111"/>
      <c r="AO202" s="111"/>
      <c r="AP202" s="111"/>
      <c r="AQ202" s="111"/>
      <c r="AR202" s="111"/>
      <c r="AS202" s="112"/>
      <c r="AU202" s="6"/>
      <c r="AV202" s="7"/>
      <c r="AW202" s="111"/>
      <c r="AX202" s="111"/>
      <c r="AY202" s="111"/>
      <c r="AZ202" s="111"/>
      <c r="BA202" s="111"/>
      <c r="BB202" s="112"/>
      <c r="BD202" s="6"/>
      <c r="BE202" s="7"/>
      <c r="BF202" s="111"/>
      <c r="BG202" s="111"/>
      <c r="BH202" s="111"/>
      <c r="BI202" s="111"/>
      <c r="BJ202" s="111"/>
      <c r="BK202" s="112"/>
      <c r="BM202" s="6"/>
      <c r="BN202" s="7"/>
      <c r="BO202" s="111"/>
      <c r="BP202" s="111"/>
      <c r="BQ202" s="111"/>
      <c r="BR202" s="111"/>
      <c r="BS202" s="111"/>
      <c r="BT202" s="112"/>
      <c r="BV202" s="6"/>
      <c r="BW202" s="7"/>
      <c r="BX202" s="111"/>
      <c r="BY202" s="111"/>
      <c r="BZ202" s="111"/>
      <c r="CA202" s="111"/>
      <c r="CB202" s="111"/>
      <c r="CC202" s="112"/>
    </row>
    <row r="203" spans="1:81" x14ac:dyDescent="0.25">
      <c r="A203">
        <v>35</v>
      </c>
      <c r="B203" s="6"/>
      <c r="C203" s="7"/>
      <c r="D203" s="111"/>
      <c r="E203" s="111"/>
      <c r="F203" s="111"/>
      <c r="G203" s="111"/>
      <c r="H203" s="111"/>
      <c r="I203" s="112"/>
      <c r="K203" s="6"/>
      <c r="L203" s="7"/>
      <c r="M203" s="111"/>
      <c r="N203" s="111"/>
      <c r="O203" s="111"/>
      <c r="P203" s="111"/>
      <c r="Q203" s="111"/>
      <c r="R203" s="112"/>
      <c r="T203" s="6"/>
      <c r="U203" s="7"/>
      <c r="V203" s="111"/>
      <c r="W203" s="111"/>
      <c r="X203" s="111"/>
      <c r="Y203" s="111"/>
      <c r="Z203" s="111"/>
      <c r="AA203" s="112"/>
      <c r="AC203" s="6"/>
      <c r="AD203" s="7"/>
      <c r="AE203" s="111"/>
      <c r="AF203" s="111"/>
      <c r="AG203" s="111"/>
      <c r="AH203" s="111"/>
      <c r="AI203" s="111"/>
      <c r="AJ203" s="112"/>
      <c r="AL203" s="6"/>
      <c r="AM203" s="7"/>
      <c r="AN203" s="111"/>
      <c r="AO203" s="111"/>
      <c r="AP203" s="111"/>
      <c r="AQ203" s="111"/>
      <c r="AR203" s="111"/>
      <c r="AS203" s="112"/>
      <c r="AU203" s="6"/>
      <c r="AV203" s="7"/>
      <c r="AW203" s="111"/>
      <c r="AX203" s="111"/>
      <c r="AY203" s="111"/>
      <c r="AZ203" s="111"/>
      <c r="BA203" s="111"/>
      <c r="BB203" s="112"/>
      <c r="BD203" s="6"/>
      <c r="BE203" s="7"/>
      <c r="BF203" s="111"/>
      <c r="BG203" s="111"/>
      <c r="BH203" s="111"/>
      <c r="BI203" s="111"/>
      <c r="BJ203" s="111"/>
      <c r="BK203" s="112"/>
      <c r="BM203" s="6"/>
      <c r="BN203" s="7"/>
      <c r="BO203" s="111"/>
      <c r="BP203" s="111"/>
      <c r="BQ203" s="111"/>
      <c r="BR203" s="111"/>
      <c r="BS203" s="111"/>
      <c r="BT203" s="112"/>
      <c r="BV203" s="6"/>
      <c r="BW203" s="7"/>
      <c r="BX203" s="111"/>
      <c r="BY203" s="111"/>
      <c r="BZ203" s="111"/>
      <c r="CA203" s="111"/>
      <c r="CB203" s="111"/>
      <c r="CC203" s="112"/>
    </row>
    <row r="204" spans="1:81" x14ac:dyDescent="0.25">
      <c r="A204">
        <v>36</v>
      </c>
      <c r="B204" s="6"/>
      <c r="C204" s="7"/>
      <c r="D204" s="111"/>
      <c r="E204" s="111"/>
      <c r="F204" s="111"/>
      <c r="G204" s="111"/>
      <c r="H204" s="111"/>
      <c r="I204" s="112"/>
      <c r="K204" s="6"/>
      <c r="L204" s="7"/>
      <c r="M204" s="111"/>
      <c r="N204" s="111"/>
      <c r="O204" s="111"/>
      <c r="P204" s="111"/>
      <c r="Q204" s="111"/>
      <c r="R204" s="112"/>
      <c r="T204" s="6"/>
      <c r="U204" s="7"/>
      <c r="V204" s="111"/>
      <c r="W204" s="111"/>
      <c r="X204" s="111"/>
      <c r="Y204" s="111"/>
      <c r="Z204" s="111"/>
      <c r="AA204" s="112"/>
      <c r="AC204" s="6"/>
      <c r="AD204" s="7"/>
      <c r="AE204" s="111"/>
      <c r="AF204" s="111"/>
      <c r="AG204" s="111"/>
      <c r="AH204" s="111"/>
      <c r="AI204" s="111"/>
      <c r="AJ204" s="112"/>
      <c r="AL204" s="6"/>
      <c r="AM204" s="7"/>
      <c r="AN204" s="111"/>
      <c r="AO204" s="111"/>
      <c r="AP204" s="111"/>
      <c r="AQ204" s="111"/>
      <c r="AR204" s="111"/>
      <c r="AS204" s="112"/>
      <c r="AU204" s="6"/>
      <c r="AV204" s="7"/>
      <c r="AW204" s="111"/>
      <c r="AX204" s="111"/>
      <c r="AY204" s="111"/>
      <c r="AZ204" s="111"/>
      <c r="BA204" s="111"/>
      <c r="BB204" s="112"/>
      <c r="BD204" s="6"/>
      <c r="BE204" s="7"/>
      <c r="BF204" s="111"/>
      <c r="BG204" s="111"/>
      <c r="BH204" s="111"/>
      <c r="BI204" s="111"/>
      <c r="BJ204" s="111"/>
      <c r="BK204" s="112"/>
      <c r="BM204" s="6"/>
      <c r="BN204" s="7"/>
      <c r="BO204" s="111"/>
      <c r="BP204" s="111"/>
      <c r="BQ204" s="111"/>
      <c r="BR204" s="111"/>
      <c r="BS204" s="111"/>
      <c r="BT204" s="112"/>
      <c r="BV204" s="6"/>
      <c r="BW204" s="7"/>
      <c r="BX204" s="111"/>
      <c r="BY204" s="111"/>
      <c r="BZ204" s="111"/>
      <c r="CA204" s="111"/>
      <c r="CB204" s="111"/>
      <c r="CC204" s="112"/>
    </row>
    <row r="205" spans="1:81" x14ac:dyDescent="0.25">
      <c r="A205">
        <v>37</v>
      </c>
      <c r="B205" s="6"/>
      <c r="C205" s="7"/>
      <c r="D205" s="111"/>
      <c r="E205" s="111"/>
      <c r="F205" s="111"/>
      <c r="G205" s="111"/>
      <c r="H205" s="111"/>
      <c r="I205" s="112"/>
      <c r="K205" s="6"/>
      <c r="L205" s="7"/>
      <c r="M205" s="111"/>
      <c r="N205" s="111"/>
      <c r="O205" s="111"/>
      <c r="P205" s="111"/>
      <c r="Q205" s="111"/>
      <c r="R205" s="112"/>
      <c r="T205" s="6"/>
      <c r="U205" s="7"/>
      <c r="V205" s="111"/>
      <c r="W205" s="111"/>
      <c r="X205" s="111"/>
      <c r="Y205" s="111"/>
      <c r="Z205" s="111"/>
      <c r="AA205" s="112"/>
      <c r="AC205" s="6"/>
      <c r="AD205" s="7"/>
      <c r="AE205" s="111"/>
      <c r="AF205" s="111"/>
      <c r="AG205" s="111"/>
      <c r="AH205" s="111"/>
      <c r="AI205" s="111"/>
      <c r="AJ205" s="112"/>
      <c r="AL205" s="6"/>
      <c r="AM205" s="7"/>
      <c r="AN205" s="111"/>
      <c r="AO205" s="111"/>
      <c r="AP205" s="111"/>
      <c r="AQ205" s="111"/>
      <c r="AR205" s="111"/>
      <c r="AS205" s="112"/>
      <c r="AU205" s="6"/>
      <c r="AV205" s="7"/>
      <c r="AW205" s="111"/>
      <c r="AX205" s="111"/>
      <c r="AY205" s="111"/>
      <c r="AZ205" s="111"/>
      <c r="BA205" s="111"/>
      <c r="BB205" s="112"/>
      <c r="BD205" s="6"/>
      <c r="BE205" s="7"/>
      <c r="BF205" s="111"/>
      <c r="BG205" s="111"/>
      <c r="BH205" s="111"/>
      <c r="BI205" s="111"/>
      <c r="BJ205" s="111"/>
      <c r="BK205" s="112"/>
      <c r="BM205" s="6"/>
      <c r="BN205" s="7"/>
      <c r="BO205" s="111"/>
      <c r="BP205" s="111"/>
      <c r="BQ205" s="111"/>
      <c r="BR205" s="111"/>
      <c r="BS205" s="111"/>
      <c r="BT205" s="112"/>
      <c r="BV205" s="6"/>
      <c r="BW205" s="7"/>
      <c r="BX205" s="111"/>
      <c r="BY205" s="111"/>
      <c r="BZ205" s="111"/>
      <c r="CA205" s="111"/>
      <c r="CB205" s="111"/>
      <c r="CC205" s="112"/>
    </row>
    <row r="206" spans="1:81" x14ac:dyDescent="0.25">
      <c r="A206">
        <v>38</v>
      </c>
      <c r="B206" s="6"/>
      <c r="C206" s="7"/>
      <c r="D206" s="111"/>
      <c r="E206" s="111"/>
      <c r="F206" s="111"/>
      <c r="G206" s="111"/>
      <c r="H206" s="111"/>
      <c r="I206" s="112"/>
      <c r="K206" s="6"/>
      <c r="L206" s="7"/>
      <c r="M206" s="111"/>
      <c r="N206" s="111"/>
      <c r="O206" s="111"/>
      <c r="P206" s="111"/>
      <c r="Q206" s="111"/>
      <c r="R206" s="112"/>
      <c r="T206" s="6"/>
      <c r="U206" s="7"/>
      <c r="V206" s="111"/>
      <c r="W206" s="111"/>
      <c r="X206" s="111"/>
      <c r="Y206" s="111"/>
      <c r="Z206" s="111"/>
      <c r="AA206" s="112"/>
      <c r="AC206" s="6"/>
      <c r="AD206" s="7"/>
      <c r="AE206" s="111"/>
      <c r="AF206" s="111"/>
      <c r="AG206" s="111"/>
      <c r="AH206" s="111"/>
      <c r="AI206" s="111"/>
      <c r="AJ206" s="112"/>
      <c r="AL206" s="6"/>
      <c r="AM206" s="7"/>
      <c r="AN206" s="111"/>
      <c r="AO206" s="111"/>
      <c r="AP206" s="111"/>
      <c r="AQ206" s="111"/>
      <c r="AR206" s="111"/>
      <c r="AS206" s="112"/>
      <c r="AU206" s="6"/>
      <c r="AV206" s="7"/>
      <c r="AW206" s="111"/>
      <c r="AX206" s="111"/>
      <c r="AY206" s="111"/>
      <c r="AZ206" s="111"/>
      <c r="BA206" s="111"/>
      <c r="BB206" s="112"/>
      <c r="BD206" s="6"/>
      <c r="BE206" s="7"/>
      <c r="BF206" s="111"/>
      <c r="BG206" s="111"/>
      <c r="BH206" s="111"/>
      <c r="BI206" s="111"/>
      <c r="BJ206" s="111"/>
      <c r="BK206" s="112"/>
      <c r="BM206" s="6"/>
      <c r="BN206" s="7"/>
      <c r="BO206" s="111"/>
      <c r="BP206" s="111"/>
      <c r="BQ206" s="111"/>
      <c r="BR206" s="111"/>
      <c r="BS206" s="111"/>
      <c r="BT206" s="112"/>
      <c r="BV206" s="6"/>
      <c r="BW206" s="7"/>
      <c r="BX206" s="111"/>
      <c r="BY206" s="111"/>
      <c r="BZ206" s="111"/>
      <c r="CA206" s="111"/>
      <c r="CB206" s="111"/>
      <c r="CC206" s="112"/>
    </row>
    <row r="207" spans="1:81" x14ac:dyDescent="0.25">
      <c r="A207">
        <v>39</v>
      </c>
      <c r="B207" s="6"/>
      <c r="C207" s="7"/>
      <c r="D207" s="111"/>
      <c r="E207" s="111"/>
      <c r="F207" s="111"/>
      <c r="G207" s="111"/>
      <c r="H207" s="111"/>
      <c r="I207" s="112"/>
      <c r="K207" s="6"/>
      <c r="L207" s="7"/>
      <c r="M207" s="111"/>
      <c r="N207" s="111"/>
      <c r="O207" s="111"/>
      <c r="P207" s="111"/>
      <c r="Q207" s="111"/>
      <c r="R207" s="112"/>
      <c r="T207" s="6"/>
      <c r="U207" s="7"/>
      <c r="V207" s="111"/>
      <c r="W207" s="111"/>
      <c r="X207" s="111"/>
      <c r="Y207" s="111"/>
      <c r="Z207" s="111"/>
      <c r="AA207" s="112"/>
      <c r="AC207" s="6"/>
      <c r="AD207" s="7"/>
      <c r="AE207" s="111"/>
      <c r="AF207" s="111"/>
      <c r="AG207" s="111"/>
      <c r="AH207" s="111"/>
      <c r="AI207" s="111"/>
      <c r="AJ207" s="112"/>
      <c r="AL207" s="6"/>
      <c r="AM207" s="7"/>
      <c r="AN207" s="111"/>
      <c r="AO207" s="111"/>
      <c r="AP207" s="111"/>
      <c r="AQ207" s="111"/>
      <c r="AR207" s="111"/>
      <c r="AS207" s="112"/>
      <c r="AU207" s="6"/>
      <c r="AV207" s="7"/>
      <c r="AW207" s="111"/>
      <c r="AX207" s="111"/>
      <c r="AY207" s="111"/>
      <c r="AZ207" s="111"/>
      <c r="BA207" s="111"/>
      <c r="BB207" s="112"/>
      <c r="BD207" s="6"/>
      <c r="BE207" s="7"/>
      <c r="BF207" s="111"/>
      <c r="BG207" s="111"/>
      <c r="BH207" s="111"/>
      <c r="BI207" s="111"/>
      <c r="BJ207" s="111"/>
      <c r="BK207" s="112"/>
      <c r="BM207" s="6"/>
      <c r="BN207" s="7"/>
      <c r="BO207" s="111"/>
      <c r="BP207" s="111"/>
      <c r="BQ207" s="111"/>
      <c r="BR207" s="111"/>
      <c r="BS207" s="111"/>
      <c r="BT207" s="112"/>
      <c r="BV207" s="6"/>
      <c r="BW207" s="7"/>
      <c r="BX207" s="111"/>
      <c r="BY207" s="111"/>
      <c r="BZ207" s="111"/>
      <c r="CA207" s="111"/>
      <c r="CB207" s="111"/>
      <c r="CC207" s="112"/>
    </row>
    <row r="208" spans="1:81" x14ac:dyDescent="0.25">
      <c r="A208">
        <v>40</v>
      </c>
      <c r="B208" s="6"/>
      <c r="C208" s="7"/>
      <c r="D208" s="111"/>
      <c r="E208" s="111"/>
      <c r="F208" s="111"/>
      <c r="G208" s="111"/>
      <c r="H208" s="111"/>
      <c r="I208" s="112"/>
      <c r="K208" s="6"/>
      <c r="L208" s="7"/>
      <c r="M208" s="111"/>
      <c r="N208" s="111"/>
      <c r="O208" s="111"/>
      <c r="P208" s="111"/>
      <c r="Q208" s="111"/>
      <c r="R208" s="112"/>
      <c r="T208" s="6"/>
      <c r="U208" s="7"/>
      <c r="V208" s="111"/>
      <c r="W208" s="111"/>
      <c r="X208" s="111"/>
      <c r="Y208" s="111"/>
      <c r="Z208" s="111"/>
      <c r="AA208" s="112"/>
      <c r="AC208" s="6"/>
      <c r="AD208" s="7"/>
      <c r="AE208" s="111"/>
      <c r="AF208" s="111"/>
      <c r="AG208" s="111"/>
      <c r="AH208" s="111"/>
      <c r="AI208" s="111"/>
      <c r="AJ208" s="112"/>
      <c r="AL208" s="6"/>
      <c r="AM208" s="7"/>
      <c r="AN208" s="111"/>
      <c r="AO208" s="111"/>
      <c r="AP208" s="111"/>
      <c r="AQ208" s="111"/>
      <c r="AR208" s="111"/>
      <c r="AS208" s="112"/>
      <c r="AU208" s="6"/>
      <c r="AV208" s="7"/>
      <c r="AW208" s="111"/>
      <c r="AX208" s="111"/>
      <c r="AY208" s="111"/>
      <c r="AZ208" s="111"/>
      <c r="BA208" s="111"/>
      <c r="BB208" s="112"/>
      <c r="BD208" s="6"/>
      <c r="BE208" s="7"/>
      <c r="BF208" s="111"/>
      <c r="BG208" s="111"/>
      <c r="BH208" s="111"/>
      <c r="BI208" s="111"/>
      <c r="BJ208" s="111"/>
      <c r="BK208" s="112"/>
      <c r="BM208" s="6"/>
      <c r="BN208" s="7"/>
      <c r="BO208" s="111"/>
      <c r="BP208" s="111"/>
      <c r="BQ208" s="111"/>
      <c r="BR208" s="111"/>
      <c r="BS208" s="111"/>
      <c r="BT208" s="112"/>
      <c r="BV208" s="6"/>
      <c r="BW208" s="7"/>
      <c r="BX208" s="111"/>
      <c r="BY208" s="111"/>
      <c r="BZ208" s="111"/>
      <c r="CA208" s="111"/>
      <c r="CB208" s="111"/>
      <c r="CC208" s="112"/>
    </row>
    <row r="209" spans="1:81" x14ac:dyDescent="0.25">
      <c r="A209">
        <v>41</v>
      </c>
      <c r="B209" s="6"/>
      <c r="C209" s="7"/>
      <c r="D209" s="111"/>
      <c r="E209" s="111"/>
      <c r="F209" s="111"/>
      <c r="G209" s="111"/>
      <c r="H209" s="111"/>
      <c r="I209" s="112"/>
      <c r="K209" s="6"/>
      <c r="L209" s="7"/>
      <c r="M209" s="111"/>
      <c r="N209" s="111"/>
      <c r="O209" s="111"/>
      <c r="P209" s="111"/>
      <c r="Q209" s="111"/>
      <c r="R209" s="112"/>
      <c r="T209" s="6"/>
      <c r="U209" s="7"/>
      <c r="V209" s="111"/>
      <c r="W209" s="111"/>
      <c r="X209" s="111"/>
      <c r="Y209" s="111"/>
      <c r="Z209" s="111"/>
      <c r="AA209" s="112"/>
      <c r="AC209" s="6"/>
      <c r="AD209" s="7"/>
      <c r="AE209" s="111"/>
      <c r="AF209" s="111"/>
      <c r="AG209" s="111"/>
      <c r="AH209" s="111"/>
      <c r="AI209" s="111"/>
      <c r="AJ209" s="112"/>
      <c r="AL209" s="6"/>
      <c r="AM209" s="7"/>
      <c r="AN209" s="111"/>
      <c r="AO209" s="111"/>
      <c r="AP209" s="111"/>
      <c r="AQ209" s="111"/>
      <c r="AR209" s="111"/>
      <c r="AS209" s="112"/>
      <c r="AU209" s="6"/>
      <c r="AV209" s="7"/>
      <c r="AW209" s="111"/>
      <c r="AX209" s="111"/>
      <c r="AY209" s="111"/>
      <c r="AZ209" s="111"/>
      <c r="BA209" s="111"/>
      <c r="BB209" s="112"/>
      <c r="BD209" s="6"/>
      <c r="BE209" s="7"/>
      <c r="BF209" s="111"/>
      <c r="BG209" s="111"/>
      <c r="BH209" s="111"/>
      <c r="BI209" s="111"/>
      <c r="BJ209" s="111"/>
      <c r="BK209" s="112"/>
      <c r="BM209" s="6"/>
      <c r="BN209" s="7"/>
      <c r="BO209" s="111"/>
      <c r="BP209" s="111"/>
      <c r="BQ209" s="111"/>
      <c r="BR209" s="111"/>
      <c r="BS209" s="111"/>
      <c r="BT209" s="112"/>
      <c r="BV209" s="6"/>
      <c r="BW209" s="7"/>
      <c r="BX209" s="111"/>
      <c r="BY209" s="111"/>
      <c r="BZ209" s="111"/>
      <c r="CA209" s="111"/>
      <c r="CB209" s="111"/>
      <c r="CC209" s="112"/>
    </row>
    <row r="210" spans="1:81" x14ac:dyDescent="0.25">
      <c r="A210">
        <v>42</v>
      </c>
      <c r="B210" s="6"/>
      <c r="C210" s="7"/>
      <c r="D210" s="111"/>
      <c r="E210" s="111"/>
      <c r="F210" s="111"/>
      <c r="G210" s="111"/>
      <c r="H210" s="111"/>
      <c r="I210" s="112"/>
      <c r="K210" s="6"/>
      <c r="L210" s="7"/>
      <c r="M210" s="111"/>
      <c r="N210" s="111"/>
      <c r="O210" s="111"/>
      <c r="P210" s="111"/>
      <c r="Q210" s="111"/>
      <c r="R210" s="112"/>
      <c r="T210" s="6"/>
      <c r="U210" s="7"/>
      <c r="V210" s="111"/>
      <c r="W210" s="111"/>
      <c r="X210" s="111"/>
      <c r="Y210" s="111"/>
      <c r="Z210" s="111"/>
      <c r="AA210" s="112"/>
      <c r="AC210" s="6"/>
      <c r="AD210" s="7"/>
      <c r="AE210" s="111"/>
      <c r="AF210" s="111"/>
      <c r="AG210" s="111"/>
      <c r="AH210" s="111"/>
      <c r="AI210" s="111"/>
      <c r="AJ210" s="112"/>
      <c r="AL210" s="6"/>
      <c r="AM210" s="7"/>
      <c r="AN210" s="111"/>
      <c r="AO210" s="111"/>
      <c r="AP210" s="111"/>
      <c r="AQ210" s="111"/>
      <c r="AR210" s="111"/>
      <c r="AS210" s="112"/>
      <c r="AU210" s="6"/>
      <c r="AV210" s="7"/>
      <c r="AW210" s="111"/>
      <c r="AX210" s="111"/>
      <c r="AY210" s="111"/>
      <c r="AZ210" s="111"/>
      <c r="BA210" s="111"/>
      <c r="BB210" s="112"/>
      <c r="BD210" s="6"/>
      <c r="BE210" s="7"/>
      <c r="BF210" s="111"/>
      <c r="BG210" s="111"/>
      <c r="BH210" s="111"/>
      <c r="BI210" s="111"/>
      <c r="BJ210" s="111"/>
      <c r="BK210" s="112"/>
      <c r="BM210" s="6"/>
      <c r="BN210" s="7"/>
      <c r="BO210" s="111"/>
      <c r="BP210" s="111"/>
      <c r="BQ210" s="111"/>
      <c r="BR210" s="111"/>
      <c r="BS210" s="111"/>
      <c r="BT210" s="112"/>
      <c r="BV210" s="6"/>
      <c r="BW210" s="7"/>
      <c r="BX210" s="111"/>
      <c r="BY210" s="111"/>
      <c r="BZ210" s="111"/>
      <c r="CA210" s="111"/>
      <c r="CB210" s="111"/>
      <c r="CC210" s="112"/>
    </row>
    <row r="211" spans="1:81" x14ac:dyDescent="0.25">
      <c r="A211">
        <v>43</v>
      </c>
      <c r="B211" s="6"/>
      <c r="C211" s="7"/>
      <c r="D211" s="111"/>
      <c r="E211" s="111"/>
      <c r="F211" s="111"/>
      <c r="G211" s="111"/>
      <c r="H211" s="111"/>
      <c r="I211" s="112"/>
      <c r="K211" s="6"/>
      <c r="L211" s="7"/>
      <c r="M211" s="111"/>
      <c r="N211" s="111"/>
      <c r="O211" s="111"/>
      <c r="P211" s="111"/>
      <c r="Q211" s="111"/>
      <c r="R211" s="112"/>
      <c r="T211" s="6"/>
      <c r="U211" s="7"/>
      <c r="V211" s="111"/>
      <c r="W211" s="111"/>
      <c r="X211" s="111"/>
      <c r="Y211" s="111"/>
      <c r="Z211" s="111"/>
      <c r="AA211" s="112"/>
      <c r="AC211" s="6"/>
      <c r="AD211" s="7"/>
      <c r="AE211" s="111"/>
      <c r="AF211" s="111"/>
      <c r="AG211" s="111"/>
      <c r="AH211" s="111"/>
      <c r="AI211" s="111"/>
      <c r="AJ211" s="112"/>
      <c r="AL211" s="6"/>
      <c r="AM211" s="7"/>
      <c r="AN211" s="111"/>
      <c r="AO211" s="111"/>
      <c r="AP211" s="111"/>
      <c r="AQ211" s="111"/>
      <c r="AR211" s="111"/>
      <c r="AS211" s="112"/>
      <c r="AU211" s="6"/>
      <c r="AV211" s="7"/>
      <c r="AW211" s="111"/>
      <c r="AX211" s="111"/>
      <c r="AY211" s="111"/>
      <c r="AZ211" s="111"/>
      <c r="BA211" s="111"/>
      <c r="BB211" s="112"/>
      <c r="BD211" s="6"/>
      <c r="BE211" s="7"/>
      <c r="BF211" s="111"/>
      <c r="BG211" s="111"/>
      <c r="BH211" s="111"/>
      <c r="BI211" s="111"/>
      <c r="BJ211" s="111"/>
      <c r="BK211" s="112"/>
      <c r="BM211" s="6"/>
      <c r="BN211" s="7"/>
      <c r="BO211" s="111"/>
      <c r="BP211" s="111"/>
      <c r="BQ211" s="111"/>
      <c r="BR211" s="111"/>
      <c r="BS211" s="111"/>
      <c r="BT211" s="112"/>
      <c r="BV211" s="6"/>
      <c r="BW211" s="7"/>
      <c r="BX211" s="111"/>
      <c r="BY211" s="111"/>
      <c r="BZ211" s="111"/>
      <c r="CA211" s="111"/>
      <c r="CB211" s="111"/>
      <c r="CC211" s="112"/>
    </row>
    <row r="212" spans="1:81" x14ac:dyDescent="0.25">
      <c r="A212">
        <v>44</v>
      </c>
      <c r="B212" s="6"/>
      <c r="C212" s="7"/>
      <c r="D212" s="111"/>
      <c r="E212" s="111"/>
      <c r="F212" s="111"/>
      <c r="G212" s="111"/>
      <c r="H212" s="111"/>
      <c r="I212" s="112"/>
      <c r="K212" s="6"/>
      <c r="L212" s="7"/>
      <c r="M212" s="111"/>
      <c r="N212" s="111"/>
      <c r="O212" s="111"/>
      <c r="P212" s="111"/>
      <c r="Q212" s="111"/>
      <c r="R212" s="112"/>
      <c r="T212" s="6"/>
      <c r="U212" s="7"/>
      <c r="V212" s="111"/>
      <c r="W212" s="111"/>
      <c r="X212" s="111"/>
      <c r="Y212" s="111"/>
      <c r="Z212" s="111"/>
      <c r="AA212" s="112"/>
      <c r="AC212" s="6"/>
      <c r="AD212" s="7"/>
      <c r="AE212" s="111"/>
      <c r="AF212" s="111"/>
      <c r="AG212" s="111"/>
      <c r="AH212" s="111"/>
      <c r="AI212" s="111"/>
      <c r="AJ212" s="112"/>
      <c r="AL212" s="6"/>
      <c r="AM212" s="7"/>
      <c r="AN212" s="111"/>
      <c r="AO212" s="111"/>
      <c r="AP212" s="111"/>
      <c r="AQ212" s="111"/>
      <c r="AR212" s="111"/>
      <c r="AS212" s="112"/>
      <c r="AU212" s="6"/>
      <c r="AV212" s="7"/>
      <c r="AW212" s="111"/>
      <c r="AX212" s="111"/>
      <c r="AY212" s="111"/>
      <c r="AZ212" s="111"/>
      <c r="BA212" s="111"/>
      <c r="BB212" s="112"/>
      <c r="BD212" s="6"/>
      <c r="BE212" s="7"/>
      <c r="BF212" s="111"/>
      <c r="BG212" s="111"/>
      <c r="BH212" s="111"/>
      <c r="BI212" s="111"/>
      <c r="BJ212" s="111"/>
      <c r="BK212" s="112"/>
      <c r="BM212" s="6"/>
      <c r="BN212" s="7"/>
      <c r="BO212" s="111"/>
      <c r="BP212" s="111"/>
      <c r="BQ212" s="111"/>
      <c r="BR212" s="111"/>
      <c r="BS212" s="111"/>
      <c r="BT212" s="112"/>
      <c r="BV212" s="6"/>
      <c r="BW212" s="7"/>
      <c r="BX212" s="111"/>
      <c r="BY212" s="111"/>
      <c r="BZ212" s="111"/>
      <c r="CA212" s="111"/>
      <c r="CB212" s="111"/>
      <c r="CC212" s="112"/>
    </row>
    <row r="213" spans="1:81" x14ac:dyDescent="0.25">
      <c r="A213">
        <v>45</v>
      </c>
      <c r="B213" s="6"/>
      <c r="C213" s="7"/>
      <c r="D213" s="111"/>
      <c r="E213" s="111"/>
      <c r="F213" s="111"/>
      <c r="G213" s="111"/>
      <c r="H213" s="111"/>
      <c r="I213" s="112"/>
      <c r="K213" s="6"/>
      <c r="L213" s="7"/>
      <c r="M213" s="111"/>
      <c r="N213" s="111"/>
      <c r="O213" s="111"/>
      <c r="P213" s="111"/>
      <c r="Q213" s="111"/>
      <c r="R213" s="112"/>
      <c r="T213" s="6"/>
      <c r="U213" s="7"/>
      <c r="V213" s="111"/>
      <c r="W213" s="111"/>
      <c r="X213" s="111"/>
      <c r="Y213" s="111"/>
      <c r="Z213" s="111"/>
      <c r="AA213" s="112"/>
      <c r="AC213" s="6"/>
      <c r="AD213" s="7"/>
      <c r="AE213" s="111"/>
      <c r="AF213" s="111"/>
      <c r="AG213" s="111"/>
      <c r="AH213" s="111"/>
      <c r="AI213" s="111"/>
      <c r="AJ213" s="112"/>
      <c r="AL213" s="6"/>
      <c r="AM213" s="7"/>
      <c r="AN213" s="111"/>
      <c r="AO213" s="111"/>
      <c r="AP213" s="111"/>
      <c r="AQ213" s="111"/>
      <c r="AR213" s="111"/>
      <c r="AS213" s="112"/>
      <c r="AU213" s="6"/>
      <c r="AV213" s="7"/>
      <c r="AW213" s="111"/>
      <c r="AX213" s="111"/>
      <c r="AY213" s="111"/>
      <c r="AZ213" s="111"/>
      <c r="BA213" s="111"/>
      <c r="BB213" s="112"/>
      <c r="BD213" s="6"/>
      <c r="BE213" s="7"/>
      <c r="BF213" s="111"/>
      <c r="BG213" s="111"/>
      <c r="BH213" s="111"/>
      <c r="BI213" s="111"/>
      <c r="BJ213" s="111"/>
      <c r="BK213" s="112"/>
      <c r="BM213" s="6"/>
      <c r="BN213" s="7"/>
      <c r="BO213" s="111"/>
      <c r="BP213" s="111"/>
      <c r="BQ213" s="111"/>
      <c r="BR213" s="111"/>
      <c r="BS213" s="111"/>
      <c r="BT213" s="112"/>
      <c r="BV213" s="6"/>
      <c r="BW213" s="7"/>
      <c r="BX213" s="111"/>
      <c r="BY213" s="111"/>
      <c r="BZ213" s="111"/>
      <c r="CA213" s="111"/>
      <c r="CB213" s="111"/>
      <c r="CC213" s="112"/>
    </row>
    <row r="214" spans="1:81" x14ac:dyDescent="0.25">
      <c r="A214">
        <v>46</v>
      </c>
      <c r="B214" s="19"/>
      <c r="C214" s="7"/>
      <c r="D214" s="7"/>
      <c r="E214" s="17"/>
      <c r="F214" s="17"/>
      <c r="G214" s="17"/>
      <c r="H214" s="17"/>
      <c r="I214" s="18"/>
      <c r="K214" s="19"/>
      <c r="L214" s="7"/>
      <c r="M214" s="7"/>
      <c r="N214" s="17"/>
      <c r="O214" s="17"/>
      <c r="P214" s="17"/>
      <c r="Q214" s="17"/>
      <c r="R214" s="18"/>
      <c r="T214" s="19"/>
      <c r="U214" s="7"/>
      <c r="V214" s="7"/>
      <c r="W214" s="17"/>
      <c r="X214" s="17"/>
      <c r="Y214" s="17"/>
      <c r="Z214" s="17"/>
      <c r="AA214" s="18"/>
      <c r="AC214" s="19"/>
      <c r="AD214" s="7"/>
      <c r="AE214" s="7"/>
      <c r="AF214" s="17"/>
      <c r="AG214" s="17"/>
      <c r="AH214" s="17"/>
      <c r="AI214" s="17"/>
      <c r="AJ214" s="18"/>
      <c r="AL214" s="19"/>
      <c r="AM214" s="7"/>
      <c r="AN214" s="7"/>
      <c r="AO214" s="17"/>
      <c r="AP214" s="17"/>
      <c r="AQ214" s="17"/>
      <c r="AR214" s="17"/>
      <c r="AS214" s="18"/>
      <c r="AU214" s="19"/>
      <c r="AV214" s="7"/>
      <c r="AW214" s="7"/>
      <c r="AX214" s="17"/>
      <c r="AY214" s="17"/>
      <c r="AZ214" s="17"/>
      <c r="BA214" s="17"/>
      <c r="BB214" s="18"/>
      <c r="BD214" s="19"/>
      <c r="BE214" s="7"/>
      <c r="BF214" s="7"/>
      <c r="BG214" s="17"/>
      <c r="BH214" s="17"/>
      <c r="BI214" s="17"/>
      <c r="BJ214" s="17"/>
      <c r="BK214" s="18"/>
      <c r="BM214" s="19"/>
      <c r="BN214" s="7"/>
      <c r="BO214" s="7"/>
      <c r="BP214" s="17"/>
      <c r="BQ214" s="17"/>
      <c r="BR214" s="17"/>
      <c r="BS214" s="17"/>
      <c r="BT214" s="18"/>
      <c r="BV214" s="19"/>
      <c r="BW214" s="7"/>
      <c r="BX214" s="7"/>
      <c r="BY214" s="17"/>
      <c r="BZ214" s="17"/>
      <c r="CA214" s="17"/>
      <c r="CB214" s="17"/>
      <c r="CC214" s="18"/>
    </row>
    <row r="215" spans="1:81" x14ac:dyDescent="0.25">
      <c r="A215">
        <v>47</v>
      </c>
      <c r="B215" s="6"/>
      <c r="C215" s="7"/>
      <c r="D215" s="111"/>
      <c r="E215" s="111"/>
      <c r="F215" s="111"/>
      <c r="G215" s="111"/>
      <c r="H215" s="111"/>
      <c r="I215" s="112"/>
      <c r="K215" s="6"/>
      <c r="L215" s="7"/>
      <c r="M215" s="111"/>
      <c r="N215" s="111"/>
      <c r="O215" s="111"/>
      <c r="P215" s="111"/>
      <c r="Q215" s="111"/>
      <c r="R215" s="112"/>
      <c r="T215" s="6"/>
      <c r="U215" s="7"/>
      <c r="V215" s="111"/>
      <c r="W215" s="111"/>
      <c r="X215" s="111"/>
      <c r="Y215" s="111"/>
      <c r="Z215" s="111"/>
      <c r="AA215" s="112"/>
      <c r="AC215" s="6"/>
      <c r="AD215" s="7"/>
      <c r="AE215" s="111"/>
      <c r="AF215" s="111"/>
      <c r="AG215" s="111"/>
      <c r="AH215" s="111"/>
      <c r="AI215" s="111"/>
      <c r="AJ215" s="112"/>
      <c r="AL215" s="6"/>
      <c r="AM215" s="7"/>
      <c r="AN215" s="111"/>
      <c r="AO215" s="111"/>
      <c r="AP215" s="111"/>
      <c r="AQ215" s="111"/>
      <c r="AR215" s="111"/>
      <c r="AS215" s="112"/>
      <c r="AU215" s="6"/>
      <c r="AV215" s="7"/>
      <c r="AW215" s="111"/>
      <c r="AX215" s="111"/>
      <c r="AY215" s="111"/>
      <c r="AZ215" s="111"/>
      <c r="BA215" s="111"/>
      <c r="BB215" s="112"/>
      <c r="BD215" s="6"/>
      <c r="BE215" s="7"/>
      <c r="BF215" s="111"/>
      <c r="BG215" s="111"/>
      <c r="BH215" s="111"/>
      <c r="BI215" s="111"/>
      <c r="BJ215" s="111"/>
      <c r="BK215" s="112"/>
      <c r="BM215" s="6"/>
      <c r="BN215" s="7"/>
      <c r="BO215" s="111"/>
      <c r="BP215" s="111"/>
      <c r="BQ215" s="111"/>
      <c r="BR215" s="111"/>
      <c r="BS215" s="111"/>
      <c r="BT215" s="112"/>
      <c r="BV215" s="6"/>
      <c r="BW215" s="7"/>
      <c r="BX215" s="111"/>
      <c r="BY215" s="111"/>
      <c r="BZ215" s="111"/>
      <c r="CA215" s="111"/>
      <c r="CB215" s="111"/>
      <c r="CC215" s="112"/>
    </row>
    <row r="216" spans="1:81" x14ac:dyDescent="0.25">
      <c r="A216">
        <v>48</v>
      </c>
      <c r="B216" s="6"/>
      <c r="C216" s="7"/>
      <c r="D216" s="111"/>
      <c r="E216" s="111"/>
      <c r="F216" s="111"/>
      <c r="G216" s="111"/>
      <c r="H216" s="111"/>
      <c r="I216" s="112"/>
      <c r="K216" s="6"/>
      <c r="L216" s="7"/>
      <c r="M216" s="111"/>
      <c r="N216" s="111"/>
      <c r="O216" s="111"/>
      <c r="P216" s="111"/>
      <c r="Q216" s="111"/>
      <c r="R216" s="112"/>
      <c r="T216" s="6"/>
      <c r="U216" s="7"/>
      <c r="V216" s="111"/>
      <c r="W216" s="111"/>
      <c r="X216" s="111"/>
      <c r="Y216" s="111"/>
      <c r="Z216" s="111"/>
      <c r="AA216" s="112"/>
      <c r="AC216" s="6"/>
      <c r="AD216" s="7"/>
      <c r="AE216" s="111"/>
      <c r="AF216" s="111"/>
      <c r="AG216" s="111"/>
      <c r="AH216" s="111"/>
      <c r="AI216" s="111"/>
      <c r="AJ216" s="112"/>
      <c r="AL216" s="6"/>
      <c r="AM216" s="7"/>
      <c r="AN216" s="111"/>
      <c r="AO216" s="111"/>
      <c r="AP216" s="111"/>
      <c r="AQ216" s="111"/>
      <c r="AR216" s="111"/>
      <c r="AS216" s="112"/>
      <c r="AU216" s="6"/>
      <c r="AV216" s="7"/>
      <c r="AW216" s="111"/>
      <c r="AX216" s="111"/>
      <c r="AY216" s="111"/>
      <c r="AZ216" s="111"/>
      <c r="BA216" s="111"/>
      <c r="BB216" s="112"/>
      <c r="BD216" s="6"/>
      <c r="BE216" s="7"/>
      <c r="BF216" s="111"/>
      <c r="BG216" s="111"/>
      <c r="BH216" s="111"/>
      <c r="BI216" s="111"/>
      <c r="BJ216" s="111"/>
      <c r="BK216" s="112"/>
      <c r="BM216" s="6"/>
      <c r="BN216" s="7"/>
      <c r="BO216" s="111"/>
      <c r="BP216" s="111"/>
      <c r="BQ216" s="111"/>
      <c r="BR216" s="111"/>
      <c r="BS216" s="111"/>
      <c r="BT216" s="112"/>
      <c r="BV216" s="6"/>
      <c r="BW216" s="7"/>
      <c r="BX216" s="111"/>
      <c r="BY216" s="111"/>
      <c r="BZ216" s="111"/>
      <c r="CA216" s="111"/>
      <c r="CB216" s="111"/>
      <c r="CC216" s="112"/>
    </row>
    <row r="217" spans="1:81" x14ac:dyDescent="0.25">
      <c r="A217">
        <v>49</v>
      </c>
      <c r="B217" s="6"/>
      <c r="C217" s="7"/>
      <c r="D217" s="111"/>
      <c r="E217" s="111"/>
      <c r="F217" s="111"/>
      <c r="G217" s="111"/>
      <c r="H217" s="111"/>
      <c r="I217" s="112"/>
      <c r="K217" s="6"/>
      <c r="L217" s="7"/>
      <c r="M217" s="111"/>
      <c r="N217" s="111"/>
      <c r="O217" s="111"/>
      <c r="P217" s="111"/>
      <c r="Q217" s="111"/>
      <c r="R217" s="112"/>
      <c r="T217" s="6"/>
      <c r="U217" s="7"/>
      <c r="V217" s="111"/>
      <c r="W217" s="111"/>
      <c r="X217" s="111"/>
      <c r="Y217" s="111"/>
      <c r="Z217" s="111"/>
      <c r="AA217" s="112"/>
      <c r="AC217" s="6"/>
      <c r="AD217" s="7"/>
      <c r="AE217" s="111"/>
      <c r="AF217" s="111"/>
      <c r="AG217" s="111"/>
      <c r="AH217" s="111"/>
      <c r="AI217" s="111"/>
      <c r="AJ217" s="112"/>
      <c r="AL217" s="6"/>
      <c r="AM217" s="7"/>
      <c r="AN217" s="111"/>
      <c r="AO217" s="111"/>
      <c r="AP217" s="111"/>
      <c r="AQ217" s="111"/>
      <c r="AR217" s="111"/>
      <c r="AS217" s="112"/>
      <c r="AU217" s="6"/>
      <c r="AV217" s="7"/>
      <c r="AW217" s="111"/>
      <c r="AX217" s="111"/>
      <c r="AY217" s="111"/>
      <c r="AZ217" s="111"/>
      <c r="BA217" s="111"/>
      <c r="BB217" s="112"/>
      <c r="BD217" s="6"/>
      <c r="BE217" s="7"/>
      <c r="BF217" s="111"/>
      <c r="BG217" s="111"/>
      <c r="BH217" s="111"/>
      <c r="BI217" s="111"/>
      <c r="BJ217" s="111"/>
      <c r="BK217" s="112"/>
      <c r="BM217" s="6"/>
      <c r="BN217" s="7"/>
      <c r="BO217" s="111"/>
      <c r="BP217" s="111"/>
      <c r="BQ217" s="111"/>
      <c r="BR217" s="111"/>
      <c r="BS217" s="111"/>
      <c r="BT217" s="112"/>
      <c r="BV217" s="6"/>
      <c r="BW217" s="7"/>
      <c r="BX217" s="111"/>
      <c r="BY217" s="111"/>
      <c r="BZ217" s="111"/>
      <c r="CA217" s="111"/>
      <c r="CB217" s="111"/>
      <c r="CC217" s="112"/>
    </row>
    <row r="218" spans="1:81" x14ac:dyDescent="0.25">
      <c r="A218">
        <v>50</v>
      </c>
      <c r="B218" s="6"/>
      <c r="C218" s="7"/>
      <c r="D218" s="111"/>
      <c r="E218" s="111"/>
      <c r="F218" s="111"/>
      <c r="G218" s="111"/>
      <c r="H218" s="111"/>
      <c r="I218" s="112"/>
      <c r="K218" s="6"/>
      <c r="L218" s="7"/>
      <c r="M218" s="111"/>
      <c r="N218" s="111"/>
      <c r="O218" s="111"/>
      <c r="P218" s="111"/>
      <c r="Q218" s="111"/>
      <c r="R218" s="112"/>
      <c r="T218" s="6"/>
      <c r="U218" s="7"/>
      <c r="V218" s="111"/>
      <c r="W218" s="111"/>
      <c r="X218" s="111"/>
      <c r="Y218" s="111"/>
      <c r="Z218" s="111"/>
      <c r="AA218" s="112"/>
      <c r="AC218" s="6"/>
      <c r="AD218" s="7"/>
      <c r="AE218" s="111"/>
      <c r="AF218" s="111"/>
      <c r="AG218" s="111"/>
      <c r="AH218" s="111"/>
      <c r="AI218" s="111"/>
      <c r="AJ218" s="112"/>
      <c r="AL218" s="6"/>
      <c r="AM218" s="7"/>
      <c r="AN218" s="111"/>
      <c r="AO218" s="111"/>
      <c r="AP218" s="111"/>
      <c r="AQ218" s="111"/>
      <c r="AR218" s="111"/>
      <c r="AS218" s="112"/>
      <c r="AU218" s="6"/>
      <c r="AV218" s="7"/>
      <c r="AW218" s="111"/>
      <c r="AX218" s="111"/>
      <c r="AY218" s="111"/>
      <c r="AZ218" s="111"/>
      <c r="BA218" s="111"/>
      <c r="BB218" s="112"/>
      <c r="BD218" s="6"/>
      <c r="BE218" s="7"/>
      <c r="BF218" s="111"/>
      <c r="BG218" s="111"/>
      <c r="BH218" s="111"/>
      <c r="BI218" s="111"/>
      <c r="BJ218" s="111"/>
      <c r="BK218" s="112"/>
      <c r="BM218" s="6"/>
      <c r="BN218" s="7"/>
      <c r="BO218" s="111"/>
      <c r="BP218" s="111"/>
      <c r="BQ218" s="111"/>
      <c r="BR218" s="111"/>
      <c r="BS218" s="111"/>
      <c r="BT218" s="112"/>
      <c r="BV218" s="6"/>
      <c r="BW218" s="7"/>
      <c r="BX218" s="111"/>
      <c r="BY218" s="111"/>
      <c r="BZ218" s="111"/>
      <c r="CA218" s="111"/>
      <c r="CB218" s="111"/>
      <c r="CC218" s="112"/>
    </row>
    <row r="219" spans="1:81" x14ac:dyDescent="0.25">
      <c r="A219">
        <v>51</v>
      </c>
      <c r="B219" s="6"/>
      <c r="C219" s="7"/>
      <c r="D219" s="111"/>
      <c r="E219" s="111"/>
      <c r="F219" s="111"/>
      <c r="G219" s="111"/>
      <c r="H219" s="111"/>
      <c r="I219" s="112"/>
      <c r="K219" s="6"/>
      <c r="L219" s="7"/>
      <c r="M219" s="111"/>
      <c r="N219" s="111"/>
      <c r="O219" s="111"/>
      <c r="P219" s="111"/>
      <c r="Q219" s="111"/>
      <c r="R219" s="112"/>
      <c r="T219" s="6"/>
      <c r="U219" s="7"/>
      <c r="V219" s="111"/>
      <c r="W219" s="111"/>
      <c r="X219" s="111"/>
      <c r="Y219" s="111"/>
      <c r="Z219" s="111"/>
      <c r="AA219" s="112"/>
      <c r="AC219" s="6"/>
      <c r="AD219" s="7"/>
      <c r="AE219" s="111"/>
      <c r="AF219" s="111"/>
      <c r="AG219" s="111"/>
      <c r="AH219" s="111"/>
      <c r="AI219" s="111"/>
      <c r="AJ219" s="112"/>
      <c r="AL219" s="6"/>
      <c r="AM219" s="7"/>
      <c r="AN219" s="111"/>
      <c r="AO219" s="111"/>
      <c r="AP219" s="111"/>
      <c r="AQ219" s="111"/>
      <c r="AR219" s="111"/>
      <c r="AS219" s="112"/>
      <c r="AU219" s="6"/>
      <c r="AV219" s="7"/>
      <c r="AW219" s="111"/>
      <c r="AX219" s="111"/>
      <c r="AY219" s="111"/>
      <c r="AZ219" s="111"/>
      <c r="BA219" s="111"/>
      <c r="BB219" s="112"/>
      <c r="BD219" s="6"/>
      <c r="BE219" s="7"/>
      <c r="BF219" s="111"/>
      <c r="BG219" s="111"/>
      <c r="BH219" s="111"/>
      <c r="BI219" s="111"/>
      <c r="BJ219" s="111"/>
      <c r="BK219" s="112"/>
      <c r="BM219" s="6"/>
      <c r="BN219" s="7"/>
      <c r="BO219" s="111"/>
      <c r="BP219" s="111"/>
      <c r="BQ219" s="111"/>
      <c r="BR219" s="111"/>
      <c r="BS219" s="111"/>
      <c r="BT219" s="112"/>
      <c r="BV219" s="6"/>
      <c r="BW219" s="7"/>
      <c r="BX219" s="111"/>
      <c r="BY219" s="111"/>
      <c r="BZ219" s="111"/>
      <c r="CA219" s="111"/>
      <c r="CB219" s="111"/>
      <c r="CC219" s="112"/>
    </row>
    <row r="220" spans="1:81" x14ac:dyDescent="0.25">
      <c r="A220">
        <v>52</v>
      </c>
      <c r="B220" s="6"/>
      <c r="C220" s="7"/>
      <c r="D220" s="111"/>
      <c r="E220" s="111"/>
      <c r="F220" s="111"/>
      <c r="G220" s="111"/>
      <c r="H220" s="111"/>
      <c r="I220" s="112"/>
      <c r="K220" s="6"/>
      <c r="L220" s="7"/>
      <c r="M220" s="111"/>
      <c r="N220" s="111"/>
      <c r="O220" s="111"/>
      <c r="P220" s="111"/>
      <c r="Q220" s="111"/>
      <c r="R220" s="112"/>
      <c r="T220" s="6"/>
      <c r="U220" s="7"/>
      <c r="V220" s="111"/>
      <c r="W220" s="111"/>
      <c r="X220" s="111"/>
      <c r="Y220" s="111"/>
      <c r="Z220" s="111"/>
      <c r="AA220" s="112"/>
      <c r="AC220" s="6"/>
      <c r="AD220" s="7"/>
      <c r="AE220" s="111"/>
      <c r="AF220" s="111"/>
      <c r="AG220" s="111"/>
      <c r="AH220" s="111"/>
      <c r="AI220" s="111"/>
      <c r="AJ220" s="112"/>
      <c r="AL220" s="6"/>
      <c r="AM220" s="7"/>
      <c r="AN220" s="111"/>
      <c r="AO220" s="111"/>
      <c r="AP220" s="111"/>
      <c r="AQ220" s="111"/>
      <c r="AR220" s="111"/>
      <c r="AS220" s="112"/>
      <c r="AU220" s="6"/>
      <c r="AV220" s="7"/>
      <c r="AW220" s="111"/>
      <c r="AX220" s="111"/>
      <c r="AY220" s="111"/>
      <c r="AZ220" s="111"/>
      <c r="BA220" s="111"/>
      <c r="BB220" s="112"/>
      <c r="BD220" s="6"/>
      <c r="BE220" s="7"/>
      <c r="BF220" s="111"/>
      <c r="BG220" s="111"/>
      <c r="BH220" s="111"/>
      <c r="BI220" s="111"/>
      <c r="BJ220" s="111"/>
      <c r="BK220" s="112"/>
      <c r="BM220" s="6"/>
      <c r="BN220" s="7"/>
      <c r="BO220" s="111"/>
      <c r="BP220" s="111"/>
      <c r="BQ220" s="111"/>
      <c r="BR220" s="111"/>
      <c r="BS220" s="111"/>
      <c r="BT220" s="112"/>
      <c r="BV220" s="6"/>
      <c r="BW220" s="7"/>
      <c r="BX220" s="111"/>
      <c r="BY220" s="111"/>
      <c r="BZ220" s="111"/>
      <c r="CA220" s="111"/>
      <c r="CB220" s="111"/>
      <c r="CC220" s="112"/>
    </row>
    <row r="221" spans="1:81" x14ac:dyDescent="0.25">
      <c r="A221">
        <v>53</v>
      </c>
      <c r="B221" s="6"/>
      <c r="C221" s="7"/>
      <c r="D221" s="111"/>
      <c r="E221" s="111"/>
      <c r="F221" s="111"/>
      <c r="G221" s="111"/>
      <c r="H221" s="111"/>
      <c r="I221" s="112"/>
      <c r="K221" s="6"/>
      <c r="L221" s="7"/>
      <c r="M221" s="111"/>
      <c r="N221" s="111"/>
      <c r="O221" s="111"/>
      <c r="P221" s="111"/>
      <c r="Q221" s="111"/>
      <c r="R221" s="112"/>
      <c r="T221" s="6"/>
      <c r="U221" s="7"/>
      <c r="V221" s="111"/>
      <c r="W221" s="111"/>
      <c r="X221" s="111"/>
      <c r="Y221" s="111"/>
      <c r="Z221" s="111"/>
      <c r="AA221" s="112"/>
      <c r="AC221" s="6"/>
      <c r="AD221" s="7"/>
      <c r="AE221" s="111"/>
      <c r="AF221" s="111"/>
      <c r="AG221" s="111"/>
      <c r="AH221" s="111"/>
      <c r="AI221" s="111"/>
      <c r="AJ221" s="112"/>
      <c r="AL221" s="6"/>
      <c r="AM221" s="7"/>
      <c r="AN221" s="111"/>
      <c r="AO221" s="111"/>
      <c r="AP221" s="111"/>
      <c r="AQ221" s="111"/>
      <c r="AR221" s="111"/>
      <c r="AS221" s="112"/>
      <c r="AU221" s="6"/>
      <c r="AV221" s="7"/>
      <c r="AW221" s="111"/>
      <c r="AX221" s="111"/>
      <c r="AY221" s="111"/>
      <c r="AZ221" s="111"/>
      <c r="BA221" s="111"/>
      <c r="BB221" s="112"/>
      <c r="BD221" s="6"/>
      <c r="BE221" s="7"/>
      <c r="BF221" s="111"/>
      <c r="BG221" s="111"/>
      <c r="BH221" s="111"/>
      <c r="BI221" s="111"/>
      <c r="BJ221" s="111"/>
      <c r="BK221" s="112"/>
      <c r="BM221" s="6"/>
      <c r="BN221" s="7"/>
      <c r="BO221" s="111"/>
      <c r="BP221" s="111"/>
      <c r="BQ221" s="111"/>
      <c r="BR221" s="111"/>
      <c r="BS221" s="111"/>
      <c r="BT221" s="112"/>
      <c r="BV221" s="6"/>
      <c r="BW221" s="7"/>
      <c r="BX221" s="111"/>
      <c r="BY221" s="111"/>
      <c r="BZ221" s="111"/>
      <c r="CA221" s="111"/>
      <c r="CB221" s="111"/>
      <c r="CC221" s="112"/>
    </row>
    <row r="222" spans="1:81" x14ac:dyDescent="0.25">
      <c r="A222">
        <v>54</v>
      </c>
      <c r="B222" s="6"/>
      <c r="C222" s="7"/>
      <c r="D222" s="111"/>
      <c r="E222" s="111"/>
      <c r="F222" s="111"/>
      <c r="G222" s="111"/>
      <c r="H222" s="111"/>
      <c r="I222" s="112"/>
      <c r="K222" s="6"/>
      <c r="L222" s="7"/>
      <c r="M222" s="111"/>
      <c r="N222" s="111"/>
      <c r="O222" s="111"/>
      <c r="P222" s="111"/>
      <c r="Q222" s="111"/>
      <c r="R222" s="112"/>
      <c r="T222" s="6"/>
      <c r="U222" s="7"/>
      <c r="V222" s="111"/>
      <c r="W222" s="111"/>
      <c r="X222" s="111"/>
      <c r="Y222" s="111"/>
      <c r="Z222" s="111"/>
      <c r="AA222" s="112"/>
      <c r="AC222" s="6"/>
      <c r="AD222" s="7"/>
      <c r="AE222" s="111"/>
      <c r="AF222" s="111"/>
      <c r="AG222" s="111"/>
      <c r="AH222" s="111"/>
      <c r="AI222" s="111"/>
      <c r="AJ222" s="112"/>
      <c r="AL222" s="6"/>
      <c r="AM222" s="7"/>
      <c r="AN222" s="111"/>
      <c r="AO222" s="111"/>
      <c r="AP222" s="111"/>
      <c r="AQ222" s="111"/>
      <c r="AR222" s="111"/>
      <c r="AS222" s="112"/>
      <c r="AU222" s="6"/>
      <c r="AV222" s="7"/>
      <c r="AW222" s="111"/>
      <c r="AX222" s="111"/>
      <c r="AY222" s="111"/>
      <c r="AZ222" s="111"/>
      <c r="BA222" s="111"/>
      <c r="BB222" s="112"/>
      <c r="BD222" s="6"/>
      <c r="BE222" s="7"/>
      <c r="BF222" s="111"/>
      <c r="BG222" s="111"/>
      <c r="BH222" s="111"/>
      <c r="BI222" s="111"/>
      <c r="BJ222" s="111"/>
      <c r="BK222" s="112"/>
      <c r="BM222" s="6"/>
      <c r="BN222" s="7"/>
      <c r="BO222" s="111"/>
      <c r="BP222" s="111"/>
      <c r="BQ222" s="111"/>
      <c r="BR222" s="111"/>
      <c r="BS222" s="111"/>
      <c r="BT222" s="112"/>
      <c r="BV222" s="6"/>
      <c r="BW222" s="7"/>
      <c r="BX222" s="111"/>
      <c r="BY222" s="111"/>
      <c r="BZ222" s="111"/>
      <c r="CA222" s="111"/>
      <c r="CB222" s="111"/>
      <c r="CC222" s="112"/>
    </row>
    <row r="223" spans="1:81" x14ac:dyDescent="0.25">
      <c r="A223">
        <v>55</v>
      </c>
      <c r="B223" s="6"/>
      <c r="C223" s="7"/>
      <c r="D223" s="111"/>
      <c r="E223" s="111"/>
      <c r="F223" s="111"/>
      <c r="G223" s="111"/>
      <c r="H223" s="111"/>
      <c r="I223" s="112"/>
      <c r="K223" s="6"/>
      <c r="L223" s="7"/>
      <c r="M223" s="111"/>
      <c r="N223" s="111"/>
      <c r="O223" s="111"/>
      <c r="P223" s="111"/>
      <c r="Q223" s="111"/>
      <c r="R223" s="112"/>
      <c r="T223" s="6"/>
      <c r="U223" s="7"/>
      <c r="V223" s="111"/>
      <c r="W223" s="111"/>
      <c r="X223" s="111"/>
      <c r="Y223" s="111"/>
      <c r="Z223" s="111"/>
      <c r="AA223" s="112"/>
      <c r="AC223" s="6"/>
      <c r="AD223" s="7"/>
      <c r="AE223" s="111"/>
      <c r="AF223" s="111"/>
      <c r="AG223" s="111"/>
      <c r="AH223" s="111"/>
      <c r="AI223" s="111"/>
      <c r="AJ223" s="112"/>
      <c r="AL223" s="6"/>
      <c r="AM223" s="7"/>
      <c r="AN223" s="111"/>
      <c r="AO223" s="111"/>
      <c r="AP223" s="111"/>
      <c r="AQ223" s="111"/>
      <c r="AR223" s="111"/>
      <c r="AS223" s="112"/>
      <c r="AU223" s="6"/>
      <c r="AV223" s="7"/>
      <c r="AW223" s="111"/>
      <c r="AX223" s="111"/>
      <c r="AY223" s="111"/>
      <c r="AZ223" s="111"/>
      <c r="BA223" s="111"/>
      <c r="BB223" s="112"/>
      <c r="BD223" s="6"/>
      <c r="BE223" s="7"/>
      <c r="BF223" s="111"/>
      <c r="BG223" s="111"/>
      <c r="BH223" s="111"/>
      <c r="BI223" s="111"/>
      <c r="BJ223" s="111"/>
      <c r="BK223" s="112"/>
      <c r="BM223" s="6"/>
      <c r="BN223" s="7"/>
      <c r="BO223" s="111"/>
      <c r="BP223" s="111"/>
      <c r="BQ223" s="111"/>
      <c r="BR223" s="111"/>
      <c r="BS223" s="111"/>
      <c r="BT223" s="112"/>
      <c r="BV223" s="6"/>
      <c r="BW223" s="7"/>
      <c r="BX223" s="111"/>
      <c r="BY223" s="111"/>
      <c r="BZ223" s="111"/>
      <c r="CA223" s="111"/>
      <c r="CB223" s="111"/>
      <c r="CC223" s="112"/>
    </row>
    <row r="224" spans="1:81" x14ac:dyDescent="0.25">
      <c r="A224">
        <v>56</v>
      </c>
      <c r="B224" s="6"/>
      <c r="C224" s="7"/>
      <c r="D224" s="111"/>
      <c r="E224" s="111"/>
      <c r="F224" s="111"/>
      <c r="G224" s="111"/>
      <c r="H224" s="111"/>
      <c r="I224" s="112"/>
      <c r="K224" s="6"/>
      <c r="L224" s="7"/>
      <c r="M224" s="111"/>
      <c r="N224" s="111"/>
      <c r="O224" s="111"/>
      <c r="P224" s="111"/>
      <c r="Q224" s="111"/>
      <c r="R224" s="112"/>
      <c r="T224" s="6"/>
      <c r="U224" s="7"/>
      <c r="V224" s="111"/>
      <c r="W224" s="111"/>
      <c r="X224" s="111"/>
      <c r="Y224" s="111"/>
      <c r="Z224" s="111"/>
      <c r="AA224" s="112"/>
      <c r="AC224" s="6"/>
      <c r="AD224" s="7"/>
      <c r="AE224" s="111"/>
      <c r="AF224" s="111"/>
      <c r="AG224" s="111"/>
      <c r="AH224" s="111"/>
      <c r="AI224" s="111"/>
      <c r="AJ224" s="112"/>
      <c r="AL224" s="6"/>
      <c r="AM224" s="7"/>
      <c r="AN224" s="111"/>
      <c r="AO224" s="111"/>
      <c r="AP224" s="111"/>
      <c r="AQ224" s="111"/>
      <c r="AR224" s="111"/>
      <c r="AS224" s="112"/>
      <c r="AU224" s="6"/>
      <c r="AV224" s="7"/>
      <c r="AW224" s="111"/>
      <c r="AX224" s="111"/>
      <c r="AY224" s="111"/>
      <c r="AZ224" s="111"/>
      <c r="BA224" s="111"/>
      <c r="BB224" s="112"/>
      <c r="BD224" s="6"/>
      <c r="BE224" s="7"/>
      <c r="BF224" s="111"/>
      <c r="BG224" s="111"/>
      <c r="BH224" s="111"/>
      <c r="BI224" s="111"/>
      <c r="BJ224" s="111"/>
      <c r="BK224" s="112"/>
      <c r="BM224" s="6"/>
      <c r="BN224" s="7"/>
      <c r="BO224" s="111"/>
      <c r="BP224" s="111"/>
      <c r="BQ224" s="111"/>
      <c r="BR224" s="111"/>
      <c r="BS224" s="111"/>
      <c r="BT224" s="112"/>
      <c r="BV224" s="6"/>
      <c r="BW224" s="7"/>
      <c r="BX224" s="111"/>
      <c r="BY224" s="111"/>
      <c r="BZ224" s="111"/>
      <c r="CA224" s="111"/>
      <c r="CB224" s="111"/>
      <c r="CC224" s="112"/>
    </row>
    <row r="225" spans="1:81" x14ac:dyDescent="0.25">
      <c r="A225">
        <v>57</v>
      </c>
      <c r="B225" s="6"/>
      <c r="C225" s="7"/>
      <c r="D225" s="111"/>
      <c r="E225" s="111"/>
      <c r="F225" s="111"/>
      <c r="G225" s="111"/>
      <c r="H225" s="111"/>
      <c r="I225" s="112"/>
      <c r="K225" s="6"/>
      <c r="L225" s="7"/>
      <c r="M225" s="111"/>
      <c r="N225" s="111"/>
      <c r="O225" s="111"/>
      <c r="P225" s="111"/>
      <c r="Q225" s="111"/>
      <c r="R225" s="112"/>
      <c r="T225" s="6"/>
      <c r="U225" s="7"/>
      <c r="V225" s="111"/>
      <c r="W225" s="111"/>
      <c r="X225" s="111"/>
      <c r="Y225" s="111"/>
      <c r="Z225" s="111"/>
      <c r="AA225" s="112"/>
      <c r="AC225" s="6"/>
      <c r="AD225" s="7"/>
      <c r="AE225" s="111"/>
      <c r="AF225" s="111"/>
      <c r="AG225" s="111"/>
      <c r="AH225" s="111"/>
      <c r="AI225" s="111"/>
      <c r="AJ225" s="112"/>
      <c r="AL225" s="6"/>
      <c r="AM225" s="7"/>
      <c r="AN225" s="111"/>
      <c r="AO225" s="111"/>
      <c r="AP225" s="111"/>
      <c r="AQ225" s="111"/>
      <c r="AR225" s="111"/>
      <c r="AS225" s="112"/>
      <c r="AU225" s="6"/>
      <c r="AV225" s="7"/>
      <c r="AW225" s="111"/>
      <c r="AX225" s="111"/>
      <c r="AY225" s="111"/>
      <c r="AZ225" s="111"/>
      <c r="BA225" s="111"/>
      <c r="BB225" s="112"/>
      <c r="BD225" s="6"/>
      <c r="BE225" s="7"/>
      <c r="BF225" s="111"/>
      <c r="BG225" s="111"/>
      <c r="BH225" s="111"/>
      <c r="BI225" s="111"/>
      <c r="BJ225" s="111"/>
      <c r="BK225" s="112"/>
      <c r="BM225" s="6"/>
      <c r="BN225" s="7"/>
      <c r="BO225" s="111"/>
      <c r="BP225" s="111"/>
      <c r="BQ225" s="111"/>
      <c r="BR225" s="111"/>
      <c r="BS225" s="111"/>
      <c r="BT225" s="112"/>
      <c r="BV225" s="6"/>
      <c r="BW225" s="7"/>
      <c r="BX225" s="111"/>
      <c r="BY225" s="111"/>
      <c r="BZ225" s="111"/>
      <c r="CA225" s="111"/>
      <c r="CB225" s="111"/>
      <c r="CC225" s="112"/>
    </row>
    <row r="226" spans="1:81" x14ac:dyDescent="0.25">
      <c r="A226">
        <v>58</v>
      </c>
      <c r="B226" s="6"/>
      <c r="C226" s="7"/>
      <c r="D226" s="111"/>
      <c r="E226" s="111"/>
      <c r="F226" s="111"/>
      <c r="G226" s="111"/>
      <c r="H226" s="111"/>
      <c r="I226" s="112"/>
      <c r="K226" s="6"/>
      <c r="L226" s="7"/>
      <c r="M226" s="111"/>
      <c r="N226" s="111"/>
      <c r="O226" s="111"/>
      <c r="P226" s="111"/>
      <c r="Q226" s="111"/>
      <c r="R226" s="112"/>
      <c r="T226" s="6"/>
      <c r="U226" s="7"/>
      <c r="V226" s="111"/>
      <c r="W226" s="111"/>
      <c r="X226" s="111"/>
      <c r="Y226" s="111"/>
      <c r="Z226" s="111"/>
      <c r="AA226" s="112"/>
      <c r="AC226" s="6"/>
      <c r="AD226" s="7"/>
      <c r="AE226" s="111"/>
      <c r="AF226" s="111"/>
      <c r="AG226" s="111"/>
      <c r="AH226" s="111"/>
      <c r="AI226" s="111"/>
      <c r="AJ226" s="112"/>
      <c r="AL226" s="6"/>
      <c r="AM226" s="7"/>
      <c r="AN226" s="111"/>
      <c r="AO226" s="111"/>
      <c r="AP226" s="111"/>
      <c r="AQ226" s="111"/>
      <c r="AR226" s="111"/>
      <c r="AS226" s="112"/>
      <c r="AU226" s="6"/>
      <c r="AV226" s="7"/>
      <c r="AW226" s="111"/>
      <c r="AX226" s="111"/>
      <c r="AY226" s="111"/>
      <c r="AZ226" s="111"/>
      <c r="BA226" s="111"/>
      <c r="BB226" s="112"/>
      <c r="BD226" s="6"/>
      <c r="BE226" s="7"/>
      <c r="BF226" s="111"/>
      <c r="BG226" s="111"/>
      <c r="BH226" s="111"/>
      <c r="BI226" s="111"/>
      <c r="BJ226" s="111"/>
      <c r="BK226" s="112"/>
      <c r="BM226" s="6"/>
      <c r="BN226" s="7"/>
      <c r="BO226" s="111"/>
      <c r="BP226" s="111"/>
      <c r="BQ226" s="111"/>
      <c r="BR226" s="111"/>
      <c r="BS226" s="111"/>
      <c r="BT226" s="112"/>
      <c r="BV226" s="6"/>
      <c r="BW226" s="7"/>
      <c r="BX226" s="111"/>
      <c r="BY226" s="111"/>
      <c r="BZ226" s="111"/>
      <c r="CA226" s="111"/>
      <c r="CB226" s="111"/>
      <c r="CC226" s="112"/>
    </row>
    <row r="227" spans="1:81" x14ac:dyDescent="0.25">
      <c r="A227">
        <v>59</v>
      </c>
      <c r="B227" s="6"/>
      <c r="C227" s="7"/>
      <c r="D227" s="111"/>
      <c r="E227" s="111"/>
      <c r="F227" s="111"/>
      <c r="G227" s="111"/>
      <c r="H227" s="111"/>
      <c r="I227" s="112"/>
      <c r="K227" s="6"/>
      <c r="L227" s="7"/>
      <c r="M227" s="111"/>
      <c r="N227" s="111"/>
      <c r="O227" s="111"/>
      <c r="P227" s="111"/>
      <c r="Q227" s="111"/>
      <c r="R227" s="112"/>
      <c r="T227" s="6"/>
      <c r="U227" s="7"/>
      <c r="V227" s="111"/>
      <c r="W227" s="111"/>
      <c r="X227" s="111"/>
      <c r="Y227" s="111"/>
      <c r="Z227" s="111"/>
      <c r="AA227" s="112"/>
      <c r="AC227" s="6"/>
      <c r="AD227" s="7"/>
      <c r="AE227" s="111"/>
      <c r="AF227" s="111"/>
      <c r="AG227" s="111"/>
      <c r="AH227" s="111"/>
      <c r="AI227" s="111"/>
      <c r="AJ227" s="112"/>
      <c r="AL227" s="6"/>
      <c r="AM227" s="7"/>
      <c r="AN227" s="111"/>
      <c r="AO227" s="111"/>
      <c r="AP227" s="111"/>
      <c r="AQ227" s="111"/>
      <c r="AR227" s="111"/>
      <c r="AS227" s="112"/>
      <c r="AU227" s="6"/>
      <c r="AV227" s="7"/>
      <c r="AW227" s="111"/>
      <c r="AX227" s="111"/>
      <c r="AY227" s="111"/>
      <c r="AZ227" s="111"/>
      <c r="BA227" s="111"/>
      <c r="BB227" s="112"/>
      <c r="BD227" s="6"/>
      <c r="BE227" s="7"/>
      <c r="BF227" s="111"/>
      <c r="BG227" s="111"/>
      <c r="BH227" s="111"/>
      <c r="BI227" s="111"/>
      <c r="BJ227" s="111"/>
      <c r="BK227" s="112"/>
      <c r="BM227" s="6"/>
      <c r="BN227" s="7"/>
      <c r="BO227" s="111"/>
      <c r="BP227" s="111"/>
      <c r="BQ227" s="111"/>
      <c r="BR227" s="111"/>
      <c r="BS227" s="111"/>
      <c r="BT227" s="112"/>
      <c r="BV227" s="6"/>
      <c r="BW227" s="7"/>
      <c r="BX227" s="111"/>
      <c r="BY227" s="111"/>
      <c r="BZ227" s="111"/>
      <c r="CA227" s="111"/>
      <c r="CB227" s="111"/>
      <c r="CC227" s="112"/>
    </row>
    <row r="228" spans="1:81" x14ac:dyDescent="0.25">
      <c r="A228">
        <v>60</v>
      </c>
      <c r="B228" s="6"/>
      <c r="C228" s="7"/>
      <c r="D228" s="111"/>
      <c r="E228" s="111"/>
      <c r="F228" s="111"/>
      <c r="G228" s="111"/>
      <c r="H228" s="111"/>
      <c r="I228" s="112"/>
      <c r="K228" s="6"/>
      <c r="L228" s="7"/>
      <c r="M228" s="111"/>
      <c r="N228" s="111"/>
      <c r="O228" s="111"/>
      <c r="P228" s="111"/>
      <c r="Q228" s="111"/>
      <c r="R228" s="112"/>
      <c r="T228" s="6"/>
      <c r="U228" s="7"/>
      <c r="V228" s="111"/>
      <c r="W228" s="111"/>
      <c r="X228" s="111"/>
      <c r="Y228" s="111"/>
      <c r="Z228" s="111"/>
      <c r="AA228" s="112"/>
      <c r="AC228" s="6"/>
      <c r="AD228" s="7"/>
      <c r="AE228" s="111"/>
      <c r="AF228" s="111"/>
      <c r="AG228" s="111"/>
      <c r="AH228" s="111"/>
      <c r="AI228" s="111"/>
      <c r="AJ228" s="112"/>
      <c r="AL228" s="6"/>
      <c r="AM228" s="7"/>
      <c r="AN228" s="111"/>
      <c r="AO228" s="111"/>
      <c r="AP228" s="111"/>
      <c r="AQ228" s="111"/>
      <c r="AR228" s="111"/>
      <c r="AS228" s="112"/>
      <c r="AU228" s="6"/>
      <c r="AV228" s="7"/>
      <c r="AW228" s="111"/>
      <c r="AX228" s="111"/>
      <c r="AY228" s="111"/>
      <c r="AZ228" s="111"/>
      <c r="BA228" s="111"/>
      <c r="BB228" s="112"/>
      <c r="BD228" s="6"/>
      <c r="BE228" s="7"/>
      <c r="BF228" s="111"/>
      <c r="BG228" s="111"/>
      <c r="BH228" s="111"/>
      <c r="BI228" s="111"/>
      <c r="BJ228" s="111"/>
      <c r="BK228" s="112"/>
      <c r="BM228" s="6"/>
      <c r="BN228" s="7"/>
      <c r="BO228" s="111"/>
      <c r="BP228" s="111"/>
      <c r="BQ228" s="111"/>
      <c r="BR228" s="111"/>
      <c r="BS228" s="111"/>
      <c r="BT228" s="112"/>
      <c r="BV228" s="6"/>
      <c r="BW228" s="7"/>
      <c r="BX228" s="111"/>
      <c r="BY228" s="111"/>
      <c r="BZ228" s="111"/>
      <c r="CA228" s="111"/>
      <c r="CB228" s="111"/>
      <c r="CC228" s="112"/>
    </row>
    <row r="229" spans="1:81" x14ac:dyDescent="0.25">
      <c r="A229">
        <v>61</v>
      </c>
      <c r="B229" s="6"/>
      <c r="C229" s="7"/>
      <c r="D229" s="111"/>
      <c r="E229" s="111"/>
      <c r="F229" s="111"/>
      <c r="G229" s="111"/>
      <c r="H229" s="111"/>
      <c r="I229" s="112"/>
      <c r="K229" s="6"/>
      <c r="L229" s="7"/>
      <c r="M229" s="111"/>
      <c r="N229" s="111"/>
      <c r="O229" s="111"/>
      <c r="P229" s="111"/>
      <c r="Q229" s="111"/>
      <c r="R229" s="112"/>
      <c r="T229" s="6"/>
      <c r="U229" s="7"/>
      <c r="V229" s="111"/>
      <c r="W229" s="111"/>
      <c r="X229" s="111"/>
      <c r="Y229" s="111"/>
      <c r="Z229" s="111"/>
      <c r="AA229" s="112"/>
      <c r="AC229" s="6"/>
      <c r="AD229" s="7"/>
      <c r="AE229" s="111"/>
      <c r="AF229" s="111"/>
      <c r="AG229" s="111"/>
      <c r="AH229" s="111"/>
      <c r="AI229" s="111"/>
      <c r="AJ229" s="112"/>
      <c r="AL229" s="6"/>
      <c r="AM229" s="7"/>
      <c r="AN229" s="111"/>
      <c r="AO229" s="111"/>
      <c r="AP229" s="111"/>
      <c r="AQ229" s="111"/>
      <c r="AR229" s="111"/>
      <c r="AS229" s="112"/>
      <c r="AU229" s="6"/>
      <c r="AV229" s="7"/>
      <c r="AW229" s="111"/>
      <c r="AX229" s="111"/>
      <c r="AY229" s="111"/>
      <c r="AZ229" s="111"/>
      <c r="BA229" s="111"/>
      <c r="BB229" s="112"/>
      <c r="BD229" s="6"/>
      <c r="BE229" s="7"/>
      <c r="BF229" s="111"/>
      <c r="BG229" s="111"/>
      <c r="BH229" s="111"/>
      <c r="BI229" s="111"/>
      <c r="BJ229" s="111"/>
      <c r="BK229" s="112"/>
      <c r="BM229" s="6"/>
      <c r="BN229" s="7"/>
      <c r="BO229" s="111"/>
      <c r="BP229" s="111"/>
      <c r="BQ229" s="111"/>
      <c r="BR229" s="111"/>
      <c r="BS229" s="111"/>
      <c r="BT229" s="112"/>
      <c r="BV229" s="6"/>
      <c r="BW229" s="7"/>
      <c r="BX229" s="111"/>
      <c r="BY229" s="111"/>
      <c r="BZ229" s="111"/>
      <c r="CA229" s="111"/>
      <c r="CB229" s="111"/>
      <c r="CC229" s="112"/>
    </row>
    <row r="230" spans="1:81" x14ac:dyDescent="0.25">
      <c r="A230">
        <v>62</v>
      </c>
      <c r="B230" s="2"/>
      <c r="C230" s="13"/>
      <c r="D230" s="3"/>
      <c r="E230" s="3"/>
      <c r="F230" s="3"/>
      <c r="G230" s="3"/>
      <c r="H230" s="3"/>
      <c r="I230" s="12"/>
      <c r="K230" s="2"/>
      <c r="L230" s="13"/>
      <c r="M230" s="3"/>
      <c r="N230" s="3"/>
      <c r="O230" s="3"/>
      <c r="P230" s="3"/>
      <c r="Q230" s="3"/>
      <c r="R230" s="12"/>
      <c r="T230" s="2"/>
      <c r="U230" s="13"/>
      <c r="V230" s="3"/>
      <c r="W230" s="3"/>
      <c r="X230" s="3"/>
      <c r="Y230" s="3"/>
      <c r="Z230" s="3"/>
      <c r="AA230" s="12"/>
      <c r="AC230" s="2"/>
      <c r="AD230" s="13"/>
      <c r="AE230" s="3"/>
      <c r="AF230" s="3"/>
      <c r="AG230" s="3"/>
      <c r="AH230" s="3"/>
      <c r="AI230" s="3"/>
      <c r="AJ230" s="12"/>
      <c r="AL230" s="2"/>
      <c r="AM230" s="13"/>
      <c r="AN230" s="3"/>
      <c r="AO230" s="3"/>
      <c r="AP230" s="3"/>
      <c r="AQ230" s="3"/>
      <c r="AR230" s="3"/>
      <c r="AS230" s="12"/>
      <c r="AU230" s="2"/>
      <c r="AV230" s="13"/>
      <c r="AW230" s="3"/>
      <c r="AX230" s="3"/>
      <c r="AY230" s="3"/>
      <c r="AZ230" s="3"/>
      <c r="BA230" s="3"/>
      <c r="BB230" s="12"/>
      <c r="BD230" s="2"/>
      <c r="BE230" s="13"/>
      <c r="BF230" s="3"/>
      <c r="BG230" s="3"/>
      <c r="BH230" s="3"/>
      <c r="BI230" s="3"/>
      <c r="BJ230" s="3"/>
      <c r="BK230" s="12"/>
      <c r="BM230" s="2"/>
      <c r="BN230" s="13"/>
      <c r="BO230" s="3"/>
      <c r="BP230" s="3"/>
      <c r="BQ230" s="3"/>
      <c r="BR230" s="3"/>
      <c r="BS230" s="3"/>
      <c r="BT230" s="12"/>
      <c r="BV230" s="2"/>
      <c r="BW230" s="13"/>
      <c r="BX230" s="3"/>
      <c r="BY230" s="3"/>
      <c r="BZ230" s="3"/>
      <c r="CA230" s="3"/>
      <c r="CB230" s="3"/>
      <c r="CC230" s="12"/>
    </row>
    <row r="231" spans="1:81" x14ac:dyDescent="0.25">
      <c r="A231">
        <v>63</v>
      </c>
      <c r="B231" s="9"/>
      <c r="C231" s="10"/>
      <c r="D231" s="10"/>
      <c r="E231" s="10"/>
      <c r="F231" s="10"/>
      <c r="G231" s="10"/>
      <c r="H231" s="10"/>
      <c r="I231" s="11"/>
      <c r="K231" s="9"/>
      <c r="L231" s="10"/>
      <c r="M231" s="10"/>
      <c r="N231" s="10"/>
      <c r="O231" s="10"/>
      <c r="P231" s="10"/>
      <c r="Q231" s="10"/>
      <c r="R231" s="11"/>
      <c r="T231" s="9"/>
      <c r="U231" s="10"/>
      <c r="V231" s="10"/>
      <c r="W231" s="10"/>
      <c r="X231" s="10"/>
      <c r="Y231" s="10"/>
      <c r="Z231" s="10"/>
      <c r="AA231" s="11"/>
      <c r="AC231" s="9"/>
      <c r="AD231" s="10"/>
      <c r="AE231" s="10"/>
      <c r="AF231" s="10"/>
      <c r="AG231" s="10"/>
      <c r="AH231" s="10"/>
      <c r="AI231" s="10"/>
      <c r="AJ231" s="11"/>
      <c r="AL231" s="9"/>
      <c r="AM231" s="10"/>
      <c r="AN231" s="10"/>
      <c r="AO231" s="10"/>
      <c r="AP231" s="10"/>
      <c r="AQ231" s="10"/>
      <c r="AR231" s="10"/>
      <c r="AS231" s="11"/>
      <c r="AU231" s="9"/>
      <c r="AV231" s="10"/>
      <c r="AW231" s="10"/>
      <c r="AX231" s="10"/>
      <c r="AY231" s="10"/>
      <c r="AZ231" s="10"/>
      <c r="BA231" s="10"/>
      <c r="BB231" s="11"/>
      <c r="BD231" s="9"/>
      <c r="BE231" s="10"/>
      <c r="BF231" s="10"/>
      <c r="BG231" s="10"/>
      <c r="BH231" s="10"/>
      <c r="BI231" s="10"/>
      <c r="BJ231" s="10"/>
      <c r="BK231" s="11"/>
      <c r="BM231" s="9"/>
      <c r="BN231" s="10"/>
      <c r="BO231" s="10"/>
      <c r="BP231" s="10"/>
      <c r="BQ231" s="10"/>
      <c r="BR231" s="10"/>
      <c r="BS231" s="10"/>
      <c r="BT231" s="11"/>
      <c r="BV231" s="9"/>
      <c r="BW231" s="10"/>
      <c r="BX231" s="10"/>
      <c r="BY231" s="10"/>
      <c r="BZ231" s="10"/>
      <c r="CA231" s="10"/>
      <c r="CB231" s="10"/>
      <c r="CC231" s="11"/>
    </row>
    <row r="232" spans="1:81" x14ac:dyDescent="0.25">
      <c r="A232">
        <v>64</v>
      </c>
    </row>
    <row r="233" spans="1:81" x14ac:dyDescent="0.25">
      <c r="A233">
        <v>65</v>
      </c>
      <c r="B233" s="2"/>
      <c r="C233" s="3"/>
      <c r="D233" s="3"/>
      <c r="E233" s="3"/>
      <c r="F233" s="2"/>
      <c r="G233" s="3"/>
      <c r="H233" s="3"/>
      <c r="I233" s="12"/>
      <c r="K233" s="2"/>
      <c r="L233" s="3"/>
      <c r="M233" s="3"/>
      <c r="N233" s="3"/>
      <c r="O233" s="2"/>
      <c r="P233" s="3"/>
      <c r="Q233" s="3"/>
      <c r="R233" s="12"/>
      <c r="T233" s="2"/>
      <c r="U233" s="3"/>
      <c r="V233" s="3"/>
      <c r="W233" s="3"/>
      <c r="X233" s="2"/>
      <c r="Y233" s="3"/>
      <c r="Z233" s="3"/>
      <c r="AA233" s="12"/>
      <c r="AC233" s="2"/>
      <c r="AD233" s="3"/>
      <c r="AE233" s="3"/>
      <c r="AF233" s="3"/>
      <c r="AG233" s="2"/>
      <c r="AH233" s="3"/>
      <c r="AI233" s="3"/>
      <c r="AJ233" s="12"/>
      <c r="AL233" s="2"/>
      <c r="AM233" s="3"/>
      <c r="AN233" s="3"/>
      <c r="AO233" s="3"/>
      <c r="AP233" s="2"/>
      <c r="AQ233" s="3"/>
      <c r="AR233" s="3"/>
      <c r="AS233" s="12"/>
      <c r="AU233" s="2"/>
      <c r="AV233" s="3"/>
      <c r="AW233" s="3"/>
      <c r="AX233" s="3"/>
      <c r="AY233" s="2"/>
      <c r="AZ233" s="3"/>
      <c r="BA233" s="3"/>
      <c r="BB233" s="12"/>
      <c r="BD233" s="2"/>
      <c r="BE233" s="3"/>
      <c r="BF233" s="3"/>
      <c r="BG233" s="3"/>
      <c r="BH233" s="2"/>
      <c r="BI233" s="3"/>
      <c r="BJ233" s="3"/>
      <c r="BK233" s="12"/>
      <c r="BM233" s="2"/>
      <c r="BN233" s="3"/>
      <c r="BO233" s="3"/>
      <c r="BP233" s="3"/>
      <c r="BQ233" s="2"/>
      <c r="BR233" s="3"/>
      <c r="BS233" s="3"/>
      <c r="BT233" s="12"/>
      <c r="BV233" s="2"/>
      <c r="BW233" s="3"/>
      <c r="BX233" s="3"/>
      <c r="BY233" s="3"/>
      <c r="BZ233" s="2"/>
      <c r="CA233" s="3"/>
      <c r="CB233" s="3"/>
      <c r="CC233" s="12"/>
    </row>
    <row r="234" spans="1:81" x14ac:dyDescent="0.25">
      <c r="A234">
        <v>66</v>
      </c>
      <c r="B234" s="6"/>
      <c r="C234" s="7"/>
      <c r="D234" s="7"/>
      <c r="E234" s="7"/>
      <c r="F234" s="6"/>
      <c r="I234" s="8"/>
      <c r="K234" s="6"/>
      <c r="L234" s="7"/>
      <c r="M234" s="7"/>
      <c r="N234" s="7"/>
      <c r="O234" s="6"/>
      <c r="R234" s="8"/>
      <c r="T234" s="6"/>
      <c r="U234" s="7"/>
      <c r="V234" s="7"/>
      <c r="W234" s="7"/>
      <c r="X234" s="6"/>
      <c r="AA234" s="8"/>
      <c r="AC234" s="6"/>
      <c r="AD234" s="7"/>
      <c r="AE234" s="7"/>
      <c r="AF234" s="7"/>
      <c r="AG234" s="6"/>
      <c r="AJ234" s="8"/>
      <c r="AL234" s="6"/>
      <c r="AM234" s="7"/>
      <c r="AN234" s="7"/>
      <c r="AO234" s="7"/>
      <c r="AP234" s="6"/>
      <c r="AS234" s="8"/>
      <c r="AU234" s="6"/>
      <c r="AV234" s="7"/>
      <c r="AW234" s="7"/>
      <c r="AX234" s="7"/>
      <c r="AY234" s="6"/>
      <c r="BB234" s="8"/>
      <c r="BD234" s="6"/>
      <c r="BE234" s="7"/>
      <c r="BF234" s="7"/>
      <c r="BG234" s="7"/>
      <c r="BH234" s="6"/>
      <c r="BK234" s="8"/>
      <c r="BM234" s="6"/>
      <c r="BN234" s="7"/>
      <c r="BO234" s="7"/>
      <c r="BP234" s="7"/>
      <c r="BQ234" s="6"/>
      <c r="BT234" s="8"/>
      <c r="BV234" s="6"/>
      <c r="BW234" s="7"/>
      <c r="BX234" s="7"/>
      <c r="BY234" s="7"/>
      <c r="BZ234" s="6"/>
      <c r="CC234" s="8"/>
    </row>
    <row r="235" spans="1:81" x14ac:dyDescent="0.25">
      <c r="A235">
        <v>67</v>
      </c>
      <c r="B235" s="6"/>
      <c r="C235" s="7"/>
      <c r="D235" s="7"/>
      <c r="E235" s="7"/>
      <c r="F235" s="6"/>
      <c r="I235" s="8"/>
      <c r="K235" s="6"/>
      <c r="L235" s="7"/>
      <c r="M235" s="7"/>
      <c r="N235" s="7"/>
      <c r="O235" s="6"/>
      <c r="R235" s="8"/>
      <c r="T235" s="6"/>
      <c r="U235" s="7"/>
      <c r="V235" s="7"/>
      <c r="W235" s="7"/>
      <c r="X235" s="6"/>
      <c r="AA235" s="8"/>
      <c r="AC235" s="6"/>
      <c r="AD235" s="7"/>
      <c r="AE235" s="7"/>
      <c r="AF235" s="7"/>
      <c r="AG235" s="6"/>
      <c r="AJ235" s="8"/>
      <c r="AL235" s="6"/>
      <c r="AM235" s="7"/>
      <c r="AN235" s="7"/>
      <c r="AO235" s="7"/>
      <c r="AP235" s="6"/>
      <c r="AS235" s="8"/>
      <c r="AU235" s="6"/>
      <c r="AV235" s="7"/>
      <c r="AW235" s="7"/>
      <c r="AX235" s="7"/>
      <c r="AY235" s="6"/>
      <c r="BB235" s="8"/>
      <c r="BD235" s="6"/>
      <c r="BE235" s="7"/>
      <c r="BF235" s="7"/>
      <c r="BG235" s="7"/>
      <c r="BH235" s="6"/>
      <c r="BK235" s="8"/>
      <c r="BM235" s="6"/>
      <c r="BN235" s="7"/>
      <c r="BO235" s="7"/>
      <c r="BP235" s="7"/>
      <c r="BQ235" s="6"/>
      <c r="BT235" s="8"/>
      <c r="BV235" s="6"/>
      <c r="BW235" s="7"/>
      <c r="BX235" s="7"/>
      <c r="BY235" s="7"/>
      <c r="BZ235" s="6"/>
      <c r="CC235" s="8"/>
    </row>
    <row r="236" spans="1:81" x14ac:dyDescent="0.25">
      <c r="A236">
        <v>68</v>
      </c>
      <c r="B236" s="6"/>
      <c r="C236" s="7"/>
      <c r="D236" s="7"/>
      <c r="E236" s="7"/>
      <c r="F236" s="6"/>
      <c r="I236" s="8"/>
      <c r="K236" s="6"/>
      <c r="L236" s="7"/>
      <c r="M236" s="7"/>
      <c r="N236" s="7"/>
      <c r="O236" s="6"/>
      <c r="R236" s="8"/>
      <c r="T236" s="6"/>
      <c r="U236" s="7"/>
      <c r="V236" s="7"/>
      <c r="W236" s="7"/>
      <c r="X236" s="6"/>
      <c r="AA236" s="8"/>
      <c r="AC236" s="6"/>
      <c r="AD236" s="7"/>
      <c r="AE236" s="7"/>
      <c r="AF236" s="7"/>
      <c r="AG236" s="6"/>
      <c r="AJ236" s="8"/>
      <c r="AL236" s="6"/>
      <c r="AM236" s="7"/>
      <c r="AN236" s="7"/>
      <c r="AO236" s="7"/>
      <c r="AP236" s="6"/>
      <c r="AS236" s="8"/>
      <c r="AU236" s="6"/>
      <c r="AV236" s="7"/>
      <c r="AW236" s="7"/>
      <c r="AX236" s="7"/>
      <c r="AY236" s="6"/>
      <c r="BB236" s="8"/>
      <c r="BD236" s="6"/>
      <c r="BE236" s="7"/>
      <c r="BF236" s="7"/>
      <c r="BG236" s="7"/>
      <c r="BH236" s="6"/>
      <c r="BK236" s="8"/>
      <c r="BM236" s="6"/>
      <c r="BN236" s="7"/>
      <c r="BO236" s="7"/>
      <c r="BP236" s="7"/>
      <c r="BQ236" s="6"/>
      <c r="BT236" s="8"/>
      <c r="BV236" s="6"/>
      <c r="BW236" s="7"/>
      <c r="BX236" s="7"/>
      <c r="BY236" s="7"/>
      <c r="BZ236" s="6"/>
      <c r="CC236" s="8"/>
    </row>
    <row r="237" spans="1:81" x14ac:dyDescent="0.25">
      <c r="A237">
        <v>69</v>
      </c>
      <c r="B237" s="6"/>
      <c r="C237" s="25"/>
      <c r="D237" s="7"/>
      <c r="E237" s="7"/>
      <c r="F237" s="6"/>
      <c r="I237" s="26"/>
      <c r="K237" s="6"/>
      <c r="L237" s="25"/>
      <c r="M237" s="7"/>
      <c r="N237" s="7"/>
      <c r="O237" s="6"/>
      <c r="R237" s="26"/>
      <c r="T237" s="6"/>
      <c r="U237" s="25"/>
      <c r="V237" s="7"/>
      <c r="W237" s="7"/>
      <c r="X237" s="6"/>
      <c r="AA237" s="26"/>
      <c r="AC237" s="6"/>
      <c r="AD237" s="25"/>
      <c r="AE237" s="7"/>
      <c r="AF237" s="7"/>
      <c r="AG237" s="6"/>
      <c r="AJ237" s="26"/>
      <c r="AL237" s="6"/>
      <c r="AM237" s="25"/>
      <c r="AN237" s="7"/>
      <c r="AO237" s="7"/>
      <c r="AP237" s="6"/>
      <c r="AS237" s="26"/>
      <c r="AU237" s="6"/>
      <c r="AV237" s="25"/>
      <c r="AW237" s="7"/>
      <c r="AX237" s="7"/>
      <c r="AY237" s="6"/>
      <c r="BB237" s="26"/>
      <c r="BD237" s="6"/>
      <c r="BE237" s="25"/>
      <c r="BF237" s="7"/>
      <c r="BG237" s="7"/>
      <c r="BH237" s="6"/>
      <c r="BK237" s="26"/>
      <c r="BM237" s="6"/>
      <c r="BN237" s="25"/>
      <c r="BO237" s="7"/>
      <c r="BP237" s="7"/>
      <c r="BQ237" s="6"/>
      <c r="BT237" s="26"/>
      <c r="BV237" s="6"/>
      <c r="BW237" s="25"/>
      <c r="BX237" s="7"/>
      <c r="BY237" s="7"/>
      <c r="BZ237" s="6"/>
      <c r="CC237" s="26"/>
    </row>
    <row r="238" spans="1:81" x14ac:dyDescent="0.25">
      <c r="A238">
        <v>70</v>
      </c>
      <c r="B238" s="6"/>
      <c r="C238" s="25"/>
      <c r="D238" s="7"/>
      <c r="E238" s="7"/>
      <c r="F238" s="6"/>
      <c r="I238" s="8"/>
      <c r="K238" s="6"/>
      <c r="L238" s="25"/>
      <c r="M238" s="7"/>
      <c r="N238" s="7"/>
      <c r="O238" s="6"/>
      <c r="R238" s="8"/>
      <c r="T238" s="6"/>
      <c r="U238" s="25"/>
      <c r="V238" s="7"/>
      <c r="W238" s="7"/>
      <c r="X238" s="6"/>
      <c r="AA238" s="8"/>
      <c r="AC238" s="6"/>
      <c r="AD238" s="25"/>
      <c r="AE238" s="7"/>
      <c r="AF238" s="7"/>
      <c r="AG238" s="6"/>
      <c r="AJ238" s="8"/>
      <c r="AL238" s="6"/>
      <c r="AM238" s="25"/>
      <c r="AN238" s="7"/>
      <c r="AO238" s="7"/>
      <c r="AP238" s="6"/>
      <c r="AS238" s="8"/>
      <c r="AU238" s="6"/>
      <c r="AV238" s="25"/>
      <c r="AW238" s="7"/>
      <c r="AX238" s="7"/>
      <c r="AY238" s="6"/>
      <c r="BB238" s="8"/>
      <c r="BD238" s="6"/>
      <c r="BE238" s="25"/>
      <c r="BF238" s="7"/>
      <c r="BG238" s="7"/>
      <c r="BH238" s="6"/>
      <c r="BK238" s="8"/>
      <c r="BM238" s="6"/>
      <c r="BN238" s="25"/>
      <c r="BO238" s="7"/>
      <c r="BP238" s="7"/>
      <c r="BQ238" s="6"/>
      <c r="BT238" s="8"/>
      <c r="BV238" s="6"/>
      <c r="BW238" s="25"/>
      <c r="BX238" s="7"/>
      <c r="BY238" s="7"/>
      <c r="BZ238" s="6"/>
      <c r="CC238" s="8"/>
    </row>
    <row r="239" spans="1:81" x14ac:dyDescent="0.25">
      <c r="A239">
        <v>71</v>
      </c>
      <c r="B239" s="6"/>
      <c r="C239" s="7"/>
      <c r="D239" s="7"/>
      <c r="E239" s="7"/>
      <c r="F239" s="19"/>
      <c r="G239" s="28"/>
      <c r="H239" s="28"/>
      <c r="I239" s="8"/>
      <c r="K239" s="6"/>
      <c r="L239" s="7"/>
      <c r="M239" s="7"/>
      <c r="N239" s="7"/>
      <c r="O239" s="19"/>
      <c r="P239" s="28"/>
      <c r="Q239" s="28"/>
      <c r="R239" s="8"/>
      <c r="T239" s="6"/>
      <c r="U239" s="7"/>
      <c r="V239" s="7"/>
      <c r="W239" s="7"/>
      <c r="X239" s="19"/>
      <c r="Y239" s="28"/>
      <c r="Z239" s="28"/>
      <c r="AA239" s="8"/>
      <c r="AC239" s="6"/>
      <c r="AD239" s="7"/>
      <c r="AE239" s="7"/>
      <c r="AF239" s="7"/>
      <c r="AG239" s="19"/>
      <c r="AH239" s="28"/>
      <c r="AI239" s="28"/>
      <c r="AJ239" s="8"/>
      <c r="AL239" s="6"/>
      <c r="AM239" s="7"/>
      <c r="AN239" s="7"/>
      <c r="AO239" s="7"/>
      <c r="AP239" s="19"/>
      <c r="AQ239" s="28"/>
      <c r="AR239" s="28"/>
      <c r="AS239" s="8"/>
      <c r="AU239" s="6"/>
      <c r="AV239" s="7"/>
      <c r="AW239" s="7"/>
      <c r="AX239" s="7"/>
      <c r="AY239" s="19"/>
      <c r="AZ239" s="28"/>
      <c r="BA239" s="28"/>
      <c r="BB239" s="8"/>
      <c r="BD239" s="6"/>
      <c r="BE239" s="7"/>
      <c r="BF239" s="7"/>
      <c r="BG239" s="7"/>
      <c r="BH239" s="19"/>
      <c r="BI239" s="28"/>
      <c r="BJ239" s="28"/>
      <c r="BK239" s="8"/>
      <c r="BM239" s="6"/>
      <c r="BN239" s="7"/>
      <c r="BO239" s="7"/>
      <c r="BP239" s="7"/>
      <c r="BQ239" s="19"/>
      <c r="BR239" s="28"/>
      <c r="BS239" s="28"/>
      <c r="BT239" s="8"/>
      <c r="BV239" s="6"/>
      <c r="BW239" s="7"/>
      <c r="BX239" s="7"/>
      <c r="BY239" s="7"/>
      <c r="BZ239" s="19"/>
      <c r="CA239" s="28"/>
      <c r="CB239" s="28"/>
      <c r="CC239" s="8"/>
    </row>
    <row r="240" spans="1:81" x14ac:dyDescent="0.25">
      <c r="A240">
        <v>72</v>
      </c>
      <c r="B240" s="6"/>
      <c r="C240" s="7"/>
      <c r="D240" s="7"/>
      <c r="E240" s="7"/>
      <c r="F240" s="6"/>
      <c r="G240" s="7"/>
      <c r="H240" s="7"/>
      <c r="I240" s="8"/>
      <c r="K240" s="6"/>
      <c r="L240" s="7"/>
      <c r="M240" s="7"/>
      <c r="N240" s="7"/>
      <c r="O240" s="6"/>
      <c r="P240" s="7"/>
      <c r="Q240" s="7"/>
      <c r="R240" s="8"/>
      <c r="T240" s="6"/>
      <c r="U240" s="7"/>
      <c r="V240" s="7"/>
      <c r="W240" s="7"/>
      <c r="X240" s="6"/>
      <c r="Y240" s="7"/>
      <c r="Z240" s="7"/>
      <c r="AA240" s="8"/>
      <c r="AC240" s="6"/>
      <c r="AD240" s="7"/>
      <c r="AE240" s="7"/>
      <c r="AF240" s="7"/>
      <c r="AG240" s="6"/>
      <c r="AH240" s="7"/>
      <c r="AI240" s="7"/>
      <c r="AJ240" s="8"/>
      <c r="AL240" s="6"/>
      <c r="AM240" s="7"/>
      <c r="AN240" s="7"/>
      <c r="AO240" s="7"/>
      <c r="AP240" s="6"/>
      <c r="AQ240" s="7"/>
      <c r="AR240" s="7"/>
      <c r="AS240" s="8"/>
      <c r="AU240" s="6"/>
      <c r="AV240" s="7"/>
      <c r="AW240" s="7"/>
      <c r="AX240" s="7"/>
      <c r="AY240" s="6"/>
      <c r="AZ240" s="7"/>
      <c r="BA240" s="7"/>
      <c r="BB240" s="8"/>
      <c r="BD240" s="6"/>
      <c r="BE240" s="7"/>
      <c r="BF240" s="7"/>
      <c r="BG240" s="7"/>
      <c r="BH240" s="6"/>
      <c r="BI240" s="7"/>
      <c r="BJ240" s="7"/>
      <c r="BK240" s="8"/>
      <c r="BM240" s="6"/>
      <c r="BN240" s="7"/>
      <c r="BO240" s="7"/>
      <c r="BP240" s="7"/>
      <c r="BQ240" s="6"/>
      <c r="BR240" s="7"/>
      <c r="BS240" s="7"/>
      <c r="BT240" s="8"/>
      <c r="BV240" s="6"/>
      <c r="BW240" s="7"/>
      <c r="BX240" s="7"/>
      <c r="BY240" s="7"/>
      <c r="BZ240" s="6"/>
      <c r="CA240" s="7"/>
      <c r="CB240" s="7"/>
      <c r="CC240" s="8"/>
    </row>
    <row r="241" spans="1:81" x14ac:dyDescent="0.25">
      <c r="A241">
        <v>73</v>
      </c>
      <c r="B241" s="6"/>
      <c r="C241" s="7"/>
      <c r="D241" s="7"/>
      <c r="E241" s="7"/>
      <c r="F241" s="6"/>
      <c r="G241" s="7"/>
      <c r="H241" s="7"/>
      <c r="I241" s="8"/>
      <c r="K241" s="6"/>
      <c r="L241" s="7"/>
      <c r="M241" s="7"/>
      <c r="N241" s="7"/>
      <c r="O241" s="6"/>
      <c r="P241" s="7"/>
      <c r="Q241" s="7"/>
      <c r="R241" s="8"/>
      <c r="T241" s="6"/>
      <c r="U241" s="7"/>
      <c r="V241" s="7"/>
      <c r="W241" s="7"/>
      <c r="X241" s="6"/>
      <c r="Y241" s="7"/>
      <c r="Z241" s="7"/>
      <c r="AA241" s="8"/>
      <c r="AC241" s="6"/>
      <c r="AD241" s="7"/>
      <c r="AE241" s="7"/>
      <c r="AF241" s="7"/>
      <c r="AG241" s="6"/>
      <c r="AH241" s="7"/>
      <c r="AI241" s="7"/>
      <c r="AJ241" s="8"/>
      <c r="AL241" s="6"/>
      <c r="AM241" s="7"/>
      <c r="AN241" s="7"/>
      <c r="AO241" s="7"/>
      <c r="AP241" s="6"/>
      <c r="AQ241" s="7"/>
      <c r="AR241" s="7"/>
      <c r="AS241" s="8"/>
      <c r="AU241" s="6"/>
      <c r="AV241" s="7"/>
      <c r="AW241" s="7"/>
      <c r="AX241" s="7"/>
      <c r="AY241" s="6"/>
      <c r="AZ241" s="7"/>
      <c r="BA241" s="7"/>
      <c r="BB241" s="8"/>
      <c r="BD241" s="6"/>
      <c r="BE241" s="7"/>
      <c r="BF241" s="7"/>
      <c r="BG241" s="7"/>
      <c r="BH241" s="6"/>
      <c r="BI241" s="7"/>
      <c r="BJ241" s="7"/>
      <c r="BK241" s="8"/>
      <c r="BM241" s="6"/>
      <c r="BN241" s="7"/>
      <c r="BO241" s="7"/>
      <c r="BP241" s="7"/>
      <c r="BQ241" s="6"/>
      <c r="BR241" s="7"/>
      <c r="BS241" s="7"/>
      <c r="BT241" s="8"/>
      <c r="BV241" s="6"/>
      <c r="BW241" s="7"/>
      <c r="BX241" s="7"/>
      <c r="BY241" s="7"/>
      <c r="BZ241" s="6"/>
      <c r="CA241" s="7"/>
      <c r="CB241" s="7"/>
      <c r="CC241" s="8"/>
    </row>
    <row r="242" spans="1:81" x14ac:dyDescent="0.25">
      <c r="A242">
        <v>74</v>
      </c>
      <c r="B242" s="6"/>
      <c r="C242" s="7"/>
      <c r="D242" s="7"/>
      <c r="E242" s="7"/>
      <c r="F242" s="6"/>
      <c r="G242" s="7"/>
      <c r="H242" s="7"/>
      <c r="I242" s="8"/>
      <c r="K242" s="6"/>
      <c r="L242" s="7"/>
      <c r="M242" s="7"/>
      <c r="N242" s="7"/>
      <c r="O242" s="6"/>
      <c r="P242" s="7"/>
      <c r="Q242" s="7"/>
      <c r="R242" s="8"/>
      <c r="T242" s="6"/>
      <c r="U242" s="7"/>
      <c r="V242" s="7"/>
      <c r="W242" s="7"/>
      <c r="X242" s="6"/>
      <c r="Y242" s="7"/>
      <c r="Z242" s="7"/>
      <c r="AA242" s="8"/>
      <c r="AC242" s="6"/>
      <c r="AD242" s="7"/>
      <c r="AE242" s="7"/>
      <c r="AF242" s="7"/>
      <c r="AG242" s="6"/>
      <c r="AH242" s="7"/>
      <c r="AI242" s="7"/>
      <c r="AJ242" s="8"/>
      <c r="AL242" s="6"/>
      <c r="AM242" s="7"/>
      <c r="AN242" s="7"/>
      <c r="AO242" s="7"/>
      <c r="AP242" s="6"/>
      <c r="AQ242" s="7"/>
      <c r="AR242" s="7"/>
      <c r="AS242" s="8"/>
      <c r="AU242" s="6"/>
      <c r="AV242" s="7"/>
      <c r="AW242" s="7"/>
      <c r="AX242" s="7"/>
      <c r="AY242" s="6"/>
      <c r="AZ242" s="7"/>
      <c r="BA242" s="7"/>
      <c r="BB242" s="8"/>
      <c r="BD242" s="6"/>
      <c r="BE242" s="7"/>
      <c r="BF242" s="7"/>
      <c r="BG242" s="7"/>
      <c r="BH242" s="6"/>
      <c r="BI242" s="7"/>
      <c r="BJ242" s="7"/>
      <c r="BK242" s="8"/>
      <c r="BM242" s="6"/>
      <c r="BN242" s="7"/>
      <c r="BO242" s="7"/>
      <c r="BP242" s="7"/>
      <c r="BQ242" s="6"/>
      <c r="BR242" s="7"/>
      <c r="BS242" s="7"/>
      <c r="BT242" s="8"/>
      <c r="BV242" s="6"/>
      <c r="BW242" s="7"/>
      <c r="BX242" s="7"/>
      <c r="BY242" s="7"/>
      <c r="BZ242" s="6"/>
      <c r="CA242" s="7"/>
      <c r="CB242" s="7"/>
      <c r="CC242" s="8"/>
    </row>
    <row r="243" spans="1:81" x14ac:dyDescent="0.25">
      <c r="A243">
        <v>75</v>
      </c>
      <c r="B243" s="6"/>
      <c r="C243" s="7"/>
      <c r="D243" s="7"/>
      <c r="E243" s="7"/>
      <c r="F243" s="6"/>
      <c r="G243" s="7"/>
      <c r="H243" s="7"/>
      <c r="I243" s="8"/>
      <c r="K243" s="6"/>
      <c r="L243" s="7"/>
      <c r="M243" s="7"/>
      <c r="N243" s="7"/>
      <c r="O243" s="6"/>
      <c r="P243" s="7"/>
      <c r="Q243" s="7"/>
      <c r="R243" s="8"/>
      <c r="T243" s="6"/>
      <c r="U243" s="7"/>
      <c r="V243" s="7"/>
      <c r="W243" s="7"/>
      <c r="X243" s="6"/>
      <c r="Y243" s="7"/>
      <c r="Z243" s="7"/>
      <c r="AA243" s="8"/>
      <c r="AC243" s="6"/>
      <c r="AD243" s="7"/>
      <c r="AE243" s="7"/>
      <c r="AF243" s="7"/>
      <c r="AG243" s="6"/>
      <c r="AH243" s="7"/>
      <c r="AI243" s="7"/>
      <c r="AJ243" s="8"/>
      <c r="AL243" s="6"/>
      <c r="AM243" s="7"/>
      <c r="AN243" s="7"/>
      <c r="AO243" s="7"/>
      <c r="AP243" s="6"/>
      <c r="AQ243" s="7"/>
      <c r="AR243" s="7"/>
      <c r="AS243" s="8"/>
      <c r="AU243" s="6"/>
      <c r="AV243" s="7"/>
      <c r="AW243" s="7"/>
      <c r="AX243" s="7"/>
      <c r="AY243" s="6"/>
      <c r="AZ243" s="7"/>
      <c r="BA243" s="7"/>
      <c r="BB243" s="8"/>
      <c r="BD243" s="6"/>
      <c r="BE243" s="7"/>
      <c r="BF243" s="7"/>
      <c r="BG243" s="7"/>
      <c r="BH243" s="6"/>
      <c r="BI243" s="7"/>
      <c r="BJ243" s="7"/>
      <c r="BK243" s="8"/>
      <c r="BM243" s="6"/>
      <c r="BN243" s="7"/>
      <c r="BO243" s="7"/>
      <c r="BP243" s="7"/>
      <c r="BQ243" s="6"/>
      <c r="BR243" s="7"/>
      <c r="BS243" s="7"/>
      <c r="BT243" s="8"/>
      <c r="BV243" s="6"/>
      <c r="BW243" s="7"/>
      <c r="BX243" s="7"/>
      <c r="BY243" s="7"/>
      <c r="BZ243" s="6"/>
      <c r="CA243" s="7"/>
      <c r="CB243" s="7"/>
      <c r="CC243" s="8"/>
    </row>
    <row r="244" spans="1:81" x14ac:dyDescent="0.25">
      <c r="A244">
        <v>76</v>
      </c>
      <c r="B244" s="6"/>
      <c r="C244" s="7"/>
      <c r="D244" s="7"/>
      <c r="E244" s="7"/>
      <c r="F244" s="6"/>
      <c r="G244" s="7"/>
      <c r="H244" s="7"/>
      <c r="I244" s="8"/>
      <c r="K244" s="6"/>
      <c r="L244" s="7"/>
      <c r="M244" s="7"/>
      <c r="N244" s="7"/>
      <c r="O244" s="6"/>
      <c r="P244" s="7"/>
      <c r="Q244" s="7"/>
      <c r="R244" s="8"/>
      <c r="T244" s="6"/>
      <c r="U244" s="7"/>
      <c r="V244" s="7"/>
      <c r="W244" s="7"/>
      <c r="X244" s="6"/>
      <c r="Y244" s="7"/>
      <c r="Z244" s="7"/>
      <c r="AA244" s="8"/>
      <c r="AC244" s="6"/>
      <c r="AD244" s="7"/>
      <c r="AE244" s="7"/>
      <c r="AF244" s="7"/>
      <c r="AG244" s="6"/>
      <c r="AH244" s="7"/>
      <c r="AI244" s="7"/>
      <c r="AJ244" s="8"/>
      <c r="AL244" s="6"/>
      <c r="AM244" s="7"/>
      <c r="AN244" s="7"/>
      <c r="AO244" s="7"/>
      <c r="AP244" s="6"/>
      <c r="AQ244" s="7"/>
      <c r="AR244" s="7"/>
      <c r="AS244" s="8"/>
      <c r="AU244" s="6"/>
      <c r="AV244" s="7"/>
      <c r="AW244" s="7"/>
      <c r="AX244" s="7"/>
      <c r="AY244" s="6"/>
      <c r="AZ244" s="7"/>
      <c r="BA244" s="7"/>
      <c r="BB244" s="8"/>
      <c r="BD244" s="6"/>
      <c r="BE244" s="7"/>
      <c r="BF244" s="7"/>
      <c r="BG244" s="7"/>
      <c r="BH244" s="6"/>
      <c r="BI244" s="7"/>
      <c r="BJ244" s="7"/>
      <c r="BK244" s="8"/>
      <c r="BM244" s="6"/>
      <c r="BN244" s="7"/>
      <c r="BO244" s="7"/>
      <c r="BP244" s="7"/>
      <c r="BQ244" s="6"/>
      <c r="BR244" s="7"/>
      <c r="BS244" s="7"/>
      <c r="BT244" s="8"/>
      <c r="BV244" s="6"/>
      <c r="BW244" s="7"/>
      <c r="BX244" s="7"/>
      <c r="BY244" s="7"/>
      <c r="BZ244" s="6"/>
      <c r="CA244" s="7"/>
      <c r="CB244" s="7"/>
      <c r="CC244" s="8"/>
    </row>
    <row r="245" spans="1:81" x14ac:dyDescent="0.25">
      <c r="A245">
        <v>77</v>
      </c>
      <c r="B245" s="9"/>
      <c r="C245" s="10"/>
      <c r="D245" s="10"/>
      <c r="E245" s="10"/>
      <c r="F245" s="9"/>
      <c r="G245" s="10"/>
      <c r="H245" s="10"/>
      <c r="I245" s="11"/>
      <c r="K245" s="9"/>
      <c r="L245" s="10"/>
      <c r="M245" s="10"/>
      <c r="N245" s="10"/>
      <c r="O245" s="9"/>
      <c r="P245" s="10"/>
      <c r="Q245" s="10"/>
      <c r="R245" s="11"/>
      <c r="T245" s="9"/>
      <c r="U245" s="10"/>
      <c r="V245" s="10"/>
      <c r="W245" s="10"/>
      <c r="X245" s="9"/>
      <c r="Y245" s="10"/>
      <c r="Z245" s="10"/>
      <c r="AA245" s="11"/>
      <c r="AC245" s="9"/>
      <c r="AD245" s="10"/>
      <c r="AE245" s="10"/>
      <c r="AF245" s="10"/>
      <c r="AG245" s="9"/>
      <c r="AH245" s="10"/>
      <c r="AI245" s="10"/>
      <c r="AJ245" s="11"/>
      <c r="AL245" s="9"/>
      <c r="AM245" s="10"/>
      <c r="AN245" s="10"/>
      <c r="AO245" s="10"/>
      <c r="AP245" s="9"/>
      <c r="AQ245" s="10"/>
      <c r="AR245" s="10"/>
      <c r="AS245" s="11"/>
      <c r="AU245" s="9"/>
      <c r="AV245" s="10"/>
      <c r="AW245" s="10"/>
      <c r="AX245" s="10"/>
      <c r="AY245" s="9"/>
      <c r="AZ245" s="10"/>
      <c r="BA245" s="10"/>
      <c r="BB245" s="11"/>
      <c r="BD245" s="9"/>
      <c r="BE245" s="10"/>
      <c r="BF245" s="10"/>
      <c r="BG245" s="10"/>
      <c r="BH245" s="9"/>
      <c r="BI245" s="10"/>
      <c r="BJ245" s="10"/>
      <c r="BK245" s="11"/>
      <c r="BM245" s="9"/>
      <c r="BN245" s="10"/>
      <c r="BO245" s="10"/>
      <c r="BP245" s="10"/>
      <c r="BQ245" s="9"/>
      <c r="BR245" s="10"/>
      <c r="BS245" s="10"/>
      <c r="BT245" s="11"/>
      <c r="BV245" s="9"/>
      <c r="BW245" s="10"/>
      <c r="BX245" s="10"/>
      <c r="BY245" s="10"/>
      <c r="BZ245" s="9"/>
      <c r="CA245" s="10"/>
      <c r="CB245" s="10"/>
      <c r="CC245" s="11"/>
    </row>
    <row r="247" spans="1:81" ht="15.75" x14ac:dyDescent="0.25">
      <c r="A247" s="15"/>
    </row>
    <row r="249" spans="1:81" x14ac:dyDescent="0.25">
      <c r="C249" s="36" t="s">
        <v>38</v>
      </c>
      <c r="T249" s="145" t="s">
        <v>281</v>
      </c>
      <c r="U249" s="147"/>
    </row>
    <row r="250" spans="1:81" ht="15.75" thickBot="1" x14ac:dyDescent="0.3">
      <c r="B250">
        <v>1</v>
      </c>
      <c r="C250">
        <v>2</v>
      </c>
      <c r="D250">
        <v>3</v>
      </c>
      <c r="E250">
        <v>4</v>
      </c>
      <c r="F250">
        <v>5</v>
      </c>
      <c r="G250">
        <v>6</v>
      </c>
      <c r="H250">
        <v>7</v>
      </c>
      <c r="I250">
        <v>8</v>
      </c>
      <c r="K250">
        <v>1</v>
      </c>
      <c r="L250">
        <v>2</v>
      </c>
      <c r="M250">
        <v>3</v>
      </c>
      <c r="N250">
        <v>4</v>
      </c>
      <c r="O250">
        <v>5</v>
      </c>
      <c r="P250">
        <v>6</v>
      </c>
      <c r="Q250">
        <v>7</v>
      </c>
      <c r="R250">
        <v>8</v>
      </c>
      <c r="T250" s="146"/>
    </row>
    <row r="251" spans="1:81" ht="15.75" x14ac:dyDescent="0.25">
      <c r="A251">
        <v>1</v>
      </c>
      <c r="B251" s="39" t="s">
        <v>30</v>
      </c>
      <c r="C251" s="40" t="str">
        <f>W251</f>
        <v>Individual toiletsRegulated- 3 yrsSDBInnovative finance</v>
      </c>
      <c r="D251" s="40"/>
      <c r="E251" s="40"/>
      <c r="F251" s="40"/>
      <c r="G251" s="40"/>
      <c r="H251" s="40"/>
      <c r="I251" s="41" t="str">
        <f>V251</f>
        <v>Option1</v>
      </c>
      <c r="J251" s="34"/>
      <c r="K251" s="39" t="s">
        <v>31</v>
      </c>
      <c r="L251" s="40" t="str">
        <f>W252</f>
        <v>Individual toiletsRegulated- 3 yrsSintex Package treatment PlantInnovative finance</v>
      </c>
      <c r="M251" s="40"/>
      <c r="N251" s="40"/>
      <c r="O251" s="40"/>
      <c r="P251" s="40"/>
      <c r="Q251" s="40"/>
      <c r="R251" s="41" t="str">
        <f>V252</f>
        <v>Option2</v>
      </c>
      <c r="T251" s="146"/>
      <c r="U251" s="36" t="s">
        <v>282</v>
      </c>
      <c r="V251" s="101" t="str">
        <f>"Option"&amp;MATCH(W251,ScenarioNames,0)</f>
        <v>Option1</v>
      </c>
      <c r="W251" s="36" t="str">
        <f>CONCATENATE(INDEX(ToiletOptions,ToiletOption1),INDEX(ConveyanceOptions,ConveyanceOption1),INDEX(TreatmentOptions,TreatmentOption1),INDEX(FinancingOptions,FinancingOption1))</f>
        <v>Individual toiletsRegulated- 3 yrsSDBInnovative finance</v>
      </c>
      <c r="X251" s="82"/>
    </row>
    <row r="252" spans="1:81" x14ac:dyDescent="0.25">
      <c r="A252">
        <v>2</v>
      </c>
      <c r="B252" s="42">
        <f t="shared" ref="B252:I267" ca="1" si="0">INDEX(INDIRECT($I$251),$A252,B$250)</f>
        <v>0</v>
      </c>
      <c r="C252" s="36">
        <f t="shared" ca="1" si="0"/>
        <v>0</v>
      </c>
      <c r="D252" s="36">
        <f t="shared" ca="1" si="0"/>
        <v>0</v>
      </c>
      <c r="E252" s="36">
        <f t="shared" ca="1" si="0"/>
        <v>0</v>
      </c>
      <c r="F252" s="36">
        <f t="shared" ca="1" si="0"/>
        <v>0</v>
      </c>
      <c r="G252" s="36">
        <f t="shared" ca="1" si="0"/>
        <v>0</v>
      </c>
      <c r="H252" s="36">
        <f t="shared" ca="1" si="0"/>
        <v>0</v>
      </c>
      <c r="I252" s="43">
        <f t="shared" ca="1" si="0"/>
        <v>0</v>
      </c>
      <c r="J252" s="35"/>
      <c r="K252" s="42">
        <f ca="1">INDEX(INDIRECT($R$251),$A252,K$250)</f>
        <v>0</v>
      </c>
      <c r="L252" s="36">
        <f t="shared" ref="L252:R267" ca="1" si="1">INDEX(INDIRECT($R$251),$A252,L$250)</f>
        <v>0</v>
      </c>
      <c r="M252" s="36">
        <f t="shared" ca="1" si="1"/>
        <v>0</v>
      </c>
      <c r="N252" s="36">
        <f t="shared" ca="1" si="1"/>
        <v>0</v>
      </c>
      <c r="O252" s="36">
        <f t="shared" ca="1" si="1"/>
        <v>0</v>
      </c>
      <c r="P252" s="36">
        <f t="shared" ca="1" si="1"/>
        <v>0</v>
      </c>
      <c r="Q252" s="36">
        <f t="shared" ca="1" si="1"/>
        <v>0</v>
      </c>
      <c r="R252" s="43">
        <f t="shared" ca="1" si="1"/>
        <v>0</v>
      </c>
      <c r="T252" s="146"/>
      <c r="U252" s="36" t="s">
        <v>283</v>
      </c>
      <c r="V252" s="101" t="str">
        <f>"Option"&amp;MATCH(W252,ScenarioNames,0)</f>
        <v>Option2</v>
      </c>
      <c r="W252" s="36" t="str">
        <f>CONCATENATE(INDEX(ToiletOptions,ToiletOption2),INDEX(ConveyanceOptions,ConveyanceOption2),INDEX(TreatmentOptions,TreatmentOption2),INDEX(FinancingOptions,FinancingOption2))</f>
        <v>Individual toiletsRegulated- 3 yrsSintex Package treatment PlantInnovative finance</v>
      </c>
      <c r="X252" s="82"/>
      <c r="Y252" s="83"/>
    </row>
    <row r="253" spans="1:81" x14ac:dyDescent="0.25">
      <c r="A253">
        <v>3</v>
      </c>
      <c r="B253" s="42">
        <f t="shared" ca="1" si="0"/>
        <v>0</v>
      </c>
      <c r="C253" s="36">
        <f t="shared" ca="1" si="0"/>
        <v>0</v>
      </c>
      <c r="D253" s="36">
        <f t="shared" ca="1" si="0"/>
        <v>0</v>
      </c>
      <c r="E253" s="36">
        <f t="shared" ca="1" si="0"/>
        <v>0</v>
      </c>
      <c r="F253" s="36">
        <f t="shared" ca="1" si="0"/>
        <v>0</v>
      </c>
      <c r="G253" s="36">
        <f t="shared" ca="1" si="0"/>
        <v>0</v>
      </c>
      <c r="H253" s="36">
        <f t="shared" ca="1" si="0"/>
        <v>0</v>
      </c>
      <c r="I253" s="43">
        <f t="shared" ca="1" si="0"/>
        <v>0</v>
      </c>
      <c r="J253" s="35"/>
      <c r="K253" s="42">
        <f t="shared" ref="K253:R284" ca="1" si="2">INDEX(INDIRECT($R$251),$A253,K$250)</f>
        <v>0</v>
      </c>
      <c r="L253" s="36">
        <f t="shared" ca="1" si="1"/>
        <v>0</v>
      </c>
      <c r="M253" s="36">
        <f t="shared" ca="1" si="1"/>
        <v>0</v>
      </c>
      <c r="N253" s="36">
        <f t="shared" ca="1" si="1"/>
        <v>0</v>
      </c>
      <c r="O253" s="36">
        <f t="shared" ca="1" si="1"/>
        <v>0</v>
      </c>
      <c r="P253" s="36">
        <f t="shared" ca="1" si="1"/>
        <v>0</v>
      </c>
      <c r="Q253" s="36">
        <f t="shared" ca="1" si="1"/>
        <v>0</v>
      </c>
      <c r="R253" s="43">
        <f t="shared" ca="1" si="1"/>
        <v>0</v>
      </c>
      <c r="T253" s="146"/>
      <c r="U253" s="7"/>
      <c r="V253" s="7"/>
      <c r="W253" s="7"/>
      <c r="X253" s="7"/>
    </row>
    <row r="254" spans="1:81" x14ac:dyDescent="0.25">
      <c r="A254">
        <v>4</v>
      </c>
      <c r="B254" s="42" t="str">
        <f t="shared" ca="1" si="0"/>
        <v>CapEx</v>
      </c>
      <c r="C254" s="36">
        <f t="shared" ca="1" si="0"/>
        <v>2161.5934660441667</v>
      </c>
      <c r="D254" s="36">
        <f t="shared" ca="1" si="0"/>
        <v>0</v>
      </c>
      <c r="E254" s="36">
        <f t="shared" ca="1" si="0"/>
        <v>0</v>
      </c>
      <c r="F254" s="36">
        <f t="shared" ca="1" si="0"/>
        <v>0</v>
      </c>
      <c r="G254" s="36">
        <f t="shared" ca="1" si="0"/>
        <v>0</v>
      </c>
      <c r="H254" s="36">
        <f t="shared" ca="1" si="0"/>
        <v>0</v>
      </c>
      <c r="I254" s="43">
        <f t="shared" ca="1" si="0"/>
        <v>0</v>
      </c>
      <c r="J254" s="35"/>
      <c r="K254" s="42" t="str">
        <f t="shared" ca="1" si="2"/>
        <v>CapEx</v>
      </c>
      <c r="L254" s="36">
        <f t="shared" ca="1" si="1"/>
        <v>2177.3613214441666</v>
      </c>
      <c r="M254" s="36">
        <f t="shared" ca="1" si="1"/>
        <v>0</v>
      </c>
      <c r="N254" s="36">
        <f t="shared" ca="1" si="1"/>
        <v>0</v>
      </c>
      <c r="O254" s="36">
        <f t="shared" ca="1" si="1"/>
        <v>0</v>
      </c>
      <c r="P254" s="36">
        <f t="shared" ca="1" si="1"/>
        <v>0</v>
      </c>
      <c r="Q254" s="36">
        <f t="shared" ca="1" si="1"/>
        <v>0</v>
      </c>
      <c r="R254" s="43">
        <f t="shared" ca="1" si="1"/>
        <v>0</v>
      </c>
      <c r="T254" s="6"/>
      <c r="W254" s="79" t="s">
        <v>263</v>
      </c>
      <c r="AB254" s="38"/>
    </row>
    <row r="255" spans="1:81" x14ac:dyDescent="0.25">
      <c r="A255">
        <v>5</v>
      </c>
      <c r="B255" s="42" t="str">
        <f t="shared" ca="1" si="0"/>
        <v>OpEx</v>
      </c>
      <c r="C255" s="36">
        <f t="shared" ca="1" si="0"/>
        <v>19.91481914288876</v>
      </c>
      <c r="D255" s="36">
        <f t="shared" ca="1" si="0"/>
        <v>0</v>
      </c>
      <c r="E255" s="36">
        <f t="shared" ca="1" si="0"/>
        <v>0</v>
      </c>
      <c r="F255" s="36">
        <f t="shared" ca="1" si="0"/>
        <v>0</v>
      </c>
      <c r="G255" s="36">
        <f t="shared" ca="1" si="0"/>
        <v>0</v>
      </c>
      <c r="H255" s="36">
        <f t="shared" ca="1" si="0"/>
        <v>0</v>
      </c>
      <c r="I255" s="43">
        <f t="shared" ca="1" si="0"/>
        <v>0</v>
      </c>
      <c r="J255" s="35"/>
      <c r="K255" s="42" t="str">
        <f t="shared" ca="1" si="2"/>
        <v>OpEx</v>
      </c>
      <c r="L255" s="36">
        <f t="shared" ca="1" si="1"/>
        <v>29.148188439988949</v>
      </c>
      <c r="M255" s="36">
        <f t="shared" ca="1" si="1"/>
        <v>0</v>
      </c>
      <c r="N255" s="36">
        <f t="shared" ca="1" si="1"/>
        <v>0</v>
      </c>
      <c r="O255" s="36">
        <f t="shared" ca="1" si="1"/>
        <v>0</v>
      </c>
      <c r="P255" s="36">
        <f t="shared" ca="1" si="1"/>
        <v>0</v>
      </c>
      <c r="Q255" s="36">
        <f t="shared" ca="1" si="1"/>
        <v>0</v>
      </c>
      <c r="R255" s="43">
        <f t="shared" ca="1" si="1"/>
        <v>0</v>
      </c>
      <c r="U255" s="150" t="s">
        <v>266</v>
      </c>
      <c r="V255" s="7">
        <v>1</v>
      </c>
      <c r="W255" s="78" t="s">
        <v>42</v>
      </c>
    </row>
    <row r="256" spans="1:81" x14ac:dyDescent="0.25">
      <c r="A256">
        <v>6</v>
      </c>
      <c r="B256" s="42" t="str">
        <f t="shared" ca="1" si="0"/>
        <v>Rev</v>
      </c>
      <c r="C256" s="36">
        <f t="shared" ca="1" si="0"/>
        <v>3.0449999999999998E-2</v>
      </c>
      <c r="D256" s="36">
        <f t="shared" ca="1" si="0"/>
        <v>0</v>
      </c>
      <c r="E256" s="36">
        <f t="shared" ca="1" si="0"/>
        <v>0</v>
      </c>
      <c r="F256" s="36">
        <f t="shared" ca="1" si="0"/>
        <v>0</v>
      </c>
      <c r="G256" s="36">
        <f t="shared" ca="1" si="0"/>
        <v>0</v>
      </c>
      <c r="H256" s="36">
        <f t="shared" ca="1" si="0"/>
        <v>0</v>
      </c>
      <c r="I256" s="43">
        <f t="shared" ca="1" si="0"/>
        <v>0</v>
      </c>
      <c r="J256" s="35"/>
      <c r="K256" s="42" t="str">
        <f t="shared" ca="1" si="2"/>
        <v>Rev</v>
      </c>
      <c r="L256" s="36">
        <f t="shared" ca="1" si="1"/>
        <v>3.0449999999999998E-2</v>
      </c>
      <c r="M256" s="36">
        <f t="shared" ca="1" si="1"/>
        <v>0</v>
      </c>
      <c r="N256" s="36">
        <f t="shared" ca="1" si="1"/>
        <v>0</v>
      </c>
      <c r="O256" s="36">
        <f t="shared" ca="1" si="1"/>
        <v>0</v>
      </c>
      <c r="P256" s="36">
        <f t="shared" ca="1" si="1"/>
        <v>0</v>
      </c>
      <c r="Q256" s="36">
        <f t="shared" ca="1" si="1"/>
        <v>0</v>
      </c>
      <c r="R256" s="43">
        <f t="shared" ca="1" si="1"/>
        <v>0</v>
      </c>
      <c r="W256" s="78" t="s">
        <v>36</v>
      </c>
    </row>
    <row r="257" spans="1:30" x14ac:dyDescent="0.25">
      <c r="A257">
        <v>7</v>
      </c>
      <c r="B257" s="42">
        <f t="shared" ca="1" si="0"/>
        <v>0</v>
      </c>
      <c r="C257" s="36">
        <f t="shared" ca="1" si="0"/>
        <v>0</v>
      </c>
      <c r="D257" s="36">
        <f t="shared" ca="1" si="0"/>
        <v>2014</v>
      </c>
      <c r="E257" s="36">
        <f t="shared" ca="1" si="0"/>
        <v>2015</v>
      </c>
      <c r="F257" s="36">
        <f t="shared" ca="1" si="0"/>
        <v>2016</v>
      </c>
      <c r="G257" s="36">
        <f t="shared" ca="1" si="0"/>
        <v>2017</v>
      </c>
      <c r="H257" s="36">
        <f t="shared" ca="1" si="0"/>
        <v>2018</v>
      </c>
      <c r="I257" s="43">
        <f t="shared" ca="1" si="0"/>
        <v>2019</v>
      </c>
      <c r="J257" s="35"/>
      <c r="K257" s="42">
        <f t="shared" ca="1" si="2"/>
        <v>0</v>
      </c>
      <c r="L257" s="36">
        <f t="shared" ca="1" si="1"/>
        <v>0</v>
      </c>
      <c r="M257" s="36">
        <f t="shared" ca="1" si="1"/>
        <v>2014</v>
      </c>
      <c r="N257" s="36">
        <f t="shared" ca="1" si="1"/>
        <v>2015</v>
      </c>
      <c r="O257" s="36">
        <f t="shared" ca="1" si="1"/>
        <v>2016</v>
      </c>
      <c r="P257" s="36">
        <f t="shared" ca="1" si="1"/>
        <v>2017</v>
      </c>
      <c r="Q257" s="36">
        <f t="shared" ca="1" si="1"/>
        <v>2018</v>
      </c>
      <c r="R257" s="43">
        <f t="shared" ca="1" si="1"/>
        <v>2019</v>
      </c>
      <c r="U257" s="148"/>
      <c r="W257" s="78" t="s">
        <v>37</v>
      </c>
    </row>
    <row r="258" spans="1:30" x14ac:dyDescent="0.25">
      <c r="A258">
        <v>8</v>
      </c>
      <c r="B258" s="42">
        <f t="shared" ca="1" si="0"/>
        <v>0</v>
      </c>
      <c r="C258" s="36">
        <f t="shared" ca="1" si="0"/>
        <v>0</v>
      </c>
      <c r="D258" s="36" t="str">
        <f t="shared" ca="1" si="0"/>
        <v>Base yr</v>
      </c>
      <c r="E258" s="141">
        <f ca="1">E257</f>
        <v>2015</v>
      </c>
      <c r="F258" s="141">
        <f t="shared" ref="F258:I258" ca="1" si="3">F257</f>
        <v>2016</v>
      </c>
      <c r="G258" s="141">
        <f t="shared" ca="1" si="3"/>
        <v>2017</v>
      </c>
      <c r="H258" s="141">
        <f t="shared" ca="1" si="3"/>
        <v>2018</v>
      </c>
      <c r="I258" s="141">
        <f t="shared" ca="1" si="3"/>
        <v>2019</v>
      </c>
      <c r="J258" s="35"/>
      <c r="K258" s="42">
        <f t="shared" ca="1" si="2"/>
        <v>0</v>
      </c>
      <c r="L258" s="36">
        <f t="shared" ca="1" si="1"/>
        <v>0</v>
      </c>
      <c r="M258" s="36" t="str">
        <f t="shared" ca="1" si="1"/>
        <v>Base yr</v>
      </c>
      <c r="N258" s="141">
        <f ca="1">N257</f>
        <v>2015</v>
      </c>
      <c r="O258" s="141">
        <f t="shared" ref="O258:R258" ca="1" si="4">O257</f>
        <v>2016</v>
      </c>
      <c r="P258" s="141">
        <f t="shared" ca="1" si="4"/>
        <v>2017</v>
      </c>
      <c r="Q258" s="141">
        <f t="shared" ca="1" si="4"/>
        <v>2018</v>
      </c>
      <c r="R258" s="141">
        <f t="shared" ca="1" si="4"/>
        <v>2019</v>
      </c>
      <c r="AA258" s="80"/>
      <c r="AC258" s="80"/>
    </row>
    <row r="259" spans="1:30" x14ac:dyDescent="0.25">
      <c r="A259">
        <v>9</v>
      </c>
      <c r="B259" s="42" t="str">
        <f t="shared" ca="1" si="0"/>
        <v>Coverage of households with improved sanitation facility in city</v>
      </c>
      <c r="C259" s="36">
        <f t="shared" ca="1" si="0"/>
        <v>0</v>
      </c>
      <c r="D259" s="36">
        <f t="shared" ca="1" si="0"/>
        <v>0.78327185017026102</v>
      </c>
      <c r="E259" s="36">
        <f t="shared" ca="1" si="0"/>
        <v>0.84054707206500456</v>
      </c>
      <c r="F259" s="36">
        <f t="shared" ca="1" si="0"/>
        <v>0.89525559181342274</v>
      </c>
      <c r="G259" s="36">
        <f t="shared" ca="1" si="0"/>
        <v>0.94757358986958173</v>
      </c>
      <c r="H259" s="36">
        <f t="shared" ca="1" si="0"/>
        <v>0.99768490377957519</v>
      </c>
      <c r="I259" s="43">
        <f t="shared" ca="1" si="0"/>
        <v>1</v>
      </c>
      <c r="J259" s="35"/>
      <c r="K259" s="42" t="str">
        <f t="shared" ca="1" si="2"/>
        <v>Coverage of households with improved sanitation facility in city</v>
      </c>
      <c r="L259" s="36">
        <f t="shared" ca="1" si="1"/>
        <v>0</v>
      </c>
      <c r="M259" s="36">
        <f t="shared" ca="1" si="1"/>
        <v>0.78327185017026102</v>
      </c>
      <c r="N259" s="36">
        <f t="shared" ca="1" si="1"/>
        <v>0.85996050893666787</v>
      </c>
      <c r="O259" s="36">
        <f t="shared" ca="1" si="1"/>
        <v>0.93321911970983651</v>
      </c>
      <c r="P259" s="36">
        <f t="shared" ca="1" si="1"/>
        <v>1</v>
      </c>
      <c r="Q259" s="36">
        <f t="shared" ca="1" si="1"/>
        <v>1</v>
      </c>
      <c r="R259" s="43">
        <f t="shared" ca="1" si="1"/>
        <v>1</v>
      </c>
      <c r="W259" s="174" t="s">
        <v>278</v>
      </c>
      <c r="AA259" s="80"/>
      <c r="AD259" s="174" t="s">
        <v>279</v>
      </c>
    </row>
    <row r="260" spans="1:30" x14ac:dyDescent="0.25">
      <c r="A260">
        <v>10</v>
      </c>
      <c r="B260" s="42" t="str">
        <f t="shared" ca="1" si="0"/>
        <v xml:space="preserve">Septic tanks cleaned annually in city </v>
      </c>
      <c r="C260" s="36">
        <f t="shared" ca="1" si="0"/>
        <v>0</v>
      </c>
      <c r="D260" s="36">
        <f t="shared" ca="1" si="0"/>
        <v>2.6974483596597813E-2</v>
      </c>
      <c r="E260" s="36">
        <f t="shared" ca="1" si="0"/>
        <v>0.10069840558283079</v>
      </c>
      <c r="F260" s="36">
        <f t="shared" ca="1" si="0"/>
        <v>0.24393505781626082</v>
      </c>
      <c r="G260" s="36">
        <f t="shared" ca="1" si="0"/>
        <v>0.3343340035044719</v>
      </c>
      <c r="H260" s="36">
        <f t="shared" ca="1" si="0"/>
        <v>0.33422310624914658</v>
      </c>
      <c r="I260" s="43">
        <f t="shared" ca="1" si="0"/>
        <v>0.33413740653329155</v>
      </c>
      <c r="J260" s="35"/>
      <c r="K260" s="42" t="str">
        <f t="shared" ca="1" si="2"/>
        <v xml:space="preserve">Septic tanks cleaned annually in city </v>
      </c>
      <c r="L260" s="36">
        <f t="shared" ca="1" si="1"/>
        <v>0</v>
      </c>
      <c r="M260" s="36">
        <f t="shared" ca="1" si="1"/>
        <v>2.6974483596597813E-2</v>
      </c>
      <c r="N260" s="36">
        <f t="shared" ca="1" si="1"/>
        <v>9.7287489028366689E-2</v>
      </c>
      <c r="O260" s="36">
        <f t="shared" ca="1" si="1"/>
        <v>0.23046831070516532</v>
      </c>
      <c r="P260" s="36">
        <f t="shared" ca="1" si="1"/>
        <v>0.33426635751945732</v>
      </c>
      <c r="Q260" s="36">
        <f t="shared" ca="1" si="1"/>
        <v>0.33416341969000607</v>
      </c>
      <c r="R260" s="43">
        <f t="shared" ca="1" si="1"/>
        <v>0.33408401229049256</v>
      </c>
      <c r="T260" s="176"/>
      <c r="U260" s="177" t="s">
        <v>301</v>
      </c>
      <c r="V260" s="175">
        <v>1</v>
      </c>
      <c r="W260" s="172" t="s">
        <v>271</v>
      </c>
      <c r="AA260" s="176"/>
      <c r="AB260" s="177" t="s">
        <v>305</v>
      </c>
      <c r="AC260" s="175">
        <v>1</v>
      </c>
      <c r="AD260" s="172" t="s">
        <v>272</v>
      </c>
    </row>
    <row r="261" spans="1:30" x14ac:dyDescent="0.25">
      <c r="A261">
        <v>11</v>
      </c>
      <c r="B261" s="42" t="str">
        <f t="shared" ca="1" si="0"/>
        <v>Adequacy of septage treatment capacity</v>
      </c>
      <c r="C261" s="36">
        <f t="shared" ca="1" si="0"/>
        <v>0</v>
      </c>
      <c r="D261" s="36">
        <f t="shared" ca="1" si="0"/>
        <v>0</v>
      </c>
      <c r="E261" s="36">
        <f t="shared" ca="1" si="0"/>
        <v>0</v>
      </c>
      <c r="F261" s="36">
        <f t="shared" ca="1" si="0"/>
        <v>1.0107318814179658</v>
      </c>
      <c r="G261" s="36">
        <f t="shared" ca="1" si="0"/>
        <v>0.92987960965134786</v>
      </c>
      <c r="H261" s="36">
        <f t="shared" ca="1" si="0"/>
        <v>0.8608117909845413</v>
      </c>
      <c r="I261" s="43">
        <f t="shared" ca="1" si="0"/>
        <v>0.80112776349981651</v>
      </c>
      <c r="J261" s="35"/>
      <c r="K261" s="42" t="str">
        <f t="shared" ca="1" si="2"/>
        <v>Adequacy of septage treatment capacity</v>
      </c>
      <c r="L261" s="36">
        <f t="shared" ca="1" si="1"/>
        <v>0</v>
      </c>
      <c r="M261" s="36">
        <f t="shared" ca="1" si="1"/>
        <v>0</v>
      </c>
      <c r="N261" s="36">
        <f t="shared" ca="1" si="1"/>
        <v>0</v>
      </c>
      <c r="O261" s="36">
        <f t="shared" ca="1" si="1"/>
        <v>1.215261648482769</v>
      </c>
      <c r="P261" s="36">
        <f t="shared" ca="1" si="1"/>
        <v>1.096267449724585</v>
      </c>
      <c r="Q261" s="36">
        <f t="shared" ca="1" si="1"/>
        <v>0.99809060972438235</v>
      </c>
      <c r="R261" s="43">
        <f t="shared" ca="1" si="1"/>
        <v>0.91588149512418193</v>
      </c>
      <c r="T261" s="176"/>
      <c r="U261" s="177" t="s">
        <v>302</v>
      </c>
      <c r="V261" s="175">
        <v>1</v>
      </c>
      <c r="W261" s="172" t="s">
        <v>48</v>
      </c>
      <c r="AA261" s="176"/>
      <c r="AB261" s="177" t="s">
        <v>306</v>
      </c>
      <c r="AC261" s="175">
        <v>1</v>
      </c>
      <c r="AD261" s="172" t="s">
        <v>274</v>
      </c>
    </row>
    <row r="262" spans="1:30" x14ac:dyDescent="0.25">
      <c r="A262">
        <v>12</v>
      </c>
      <c r="B262" s="42">
        <f t="shared" ca="1" si="0"/>
        <v>0</v>
      </c>
      <c r="C262" s="36">
        <f t="shared" ca="1" si="0"/>
        <v>0</v>
      </c>
      <c r="D262" s="36">
        <f t="shared" ca="1" si="0"/>
        <v>0</v>
      </c>
      <c r="E262" s="36">
        <f t="shared" ca="1" si="0"/>
        <v>0</v>
      </c>
      <c r="F262" s="36">
        <f t="shared" ca="1" si="0"/>
        <v>0</v>
      </c>
      <c r="G262" s="36">
        <f t="shared" ca="1" si="0"/>
        <v>0</v>
      </c>
      <c r="H262" s="36">
        <f t="shared" ca="1" si="0"/>
        <v>0</v>
      </c>
      <c r="I262" s="43">
        <f t="shared" ca="1" si="0"/>
        <v>0</v>
      </c>
      <c r="J262" s="35"/>
      <c r="K262" s="42">
        <f t="shared" ca="1" si="2"/>
        <v>0</v>
      </c>
      <c r="L262" s="36">
        <f t="shared" ca="1" si="1"/>
        <v>0</v>
      </c>
      <c r="M262" s="36">
        <f t="shared" ca="1" si="1"/>
        <v>0</v>
      </c>
      <c r="N262" s="36">
        <f t="shared" ca="1" si="1"/>
        <v>0</v>
      </c>
      <c r="O262" s="36">
        <f t="shared" ca="1" si="1"/>
        <v>0</v>
      </c>
      <c r="P262" s="36">
        <f t="shared" ca="1" si="1"/>
        <v>0</v>
      </c>
      <c r="Q262" s="36">
        <f t="shared" ca="1" si="1"/>
        <v>0</v>
      </c>
      <c r="R262" s="43">
        <f t="shared" ca="1" si="1"/>
        <v>0</v>
      </c>
      <c r="U262" s="149"/>
      <c r="V262" s="7"/>
      <c r="W262" s="172" t="s">
        <v>285</v>
      </c>
      <c r="AB262" s="149"/>
      <c r="AC262" s="7"/>
      <c r="AD262" s="172" t="s">
        <v>295</v>
      </c>
    </row>
    <row r="263" spans="1:30" x14ac:dyDescent="0.25">
      <c r="A263">
        <v>13</v>
      </c>
      <c r="B263" s="42">
        <f t="shared" ca="1" si="0"/>
        <v>0</v>
      </c>
      <c r="C263" s="36">
        <f t="shared" ca="1" si="0"/>
        <v>0</v>
      </c>
      <c r="D263" s="36">
        <f t="shared" ca="1" si="0"/>
        <v>0</v>
      </c>
      <c r="E263" s="36">
        <f t="shared" ca="1" si="0"/>
        <v>0</v>
      </c>
      <c r="F263" s="36">
        <f t="shared" ca="1" si="0"/>
        <v>0</v>
      </c>
      <c r="G263" s="36">
        <f t="shared" ca="1" si="0"/>
        <v>0</v>
      </c>
      <c r="H263" s="36">
        <f t="shared" ca="1" si="0"/>
        <v>0</v>
      </c>
      <c r="I263" s="43">
        <f t="shared" ca="1" si="0"/>
        <v>0</v>
      </c>
      <c r="J263" s="35"/>
      <c r="K263" s="42">
        <f t="shared" ca="1" si="2"/>
        <v>0</v>
      </c>
      <c r="L263" s="36">
        <f t="shared" ca="1" si="1"/>
        <v>0</v>
      </c>
      <c r="M263" s="36">
        <f t="shared" ca="1" si="1"/>
        <v>0</v>
      </c>
      <c r="N263" s="36">
        <f t="shared" ca="1" si="1"/>
        <v>0</v>
      </c>
      <c r="O263" s="36">
        <f t="shared" ca="1" si="1"/>
        <v>0</v>
      </c>
      <c r="P263" s="36">
        <f t="shared" ca="1" si="1"/>
        <v>0</v>
      </c>
      <c r="Q263" s="36">
        <f t="shared" ca="1" si="1"/>
        <v>0</v>
      </c>
      <c r="R263" s="43">
        <f t="shared" ca="1" si="1"/>
        <v>0</v>
      </c>
      <c r="U263" s="149"/>
      <c r="V263" s="7"/>
      <c r="W263" s="173" t="s">
        <v>309</v>
      </c>
      <c r="AB263" s="149"/>
      <c r="AC263" s="7"/>
      <c r="AD263" s="173"/>
    </row>
    <row r="264" spans="1:30" x14ac:dyDescent="0.25">
      <c r="A264">
        <v>14</v>
      </c>
      <c r="B264" s="42" t="str">
        <f t="shared" ca="1" si="0"/>
        <v>Phasing</v>
      </c>
      <c r="C264" s="36">
        <f t="shared" ca="1" si="0"/>
        <v>0</v>
      </c>
      <c r="D264" s="36">
        <f t="shared" ca="1" si="0"/>
        <v>0</v>
      </c>
      <c r="E264" s="36">
        <f t="shared" ca="1" si="0"/>
        <v>0</v>
      </c>
      <c r="F264" s="36">
        <f t="shared" ca="1" si="0"/>
        <v>0</v>
      </c>
      <c r="G264" s="36">
        <f t="shared" ca="1" si="0"/>
        <v>0</v>
      </c>
      <c r="H264" s="36">
        <f t="shared" ca="1" si="0"/>
        <v>0</v>
      </c>
      <c r="I264" s="43">
        <f t="shared" ca="1" si="0"/>
        <v>0</v>
      </c>
      <c r="J264" s="35"/>
      <c r="K264" s="42" t="str">
        <f t="shared" ca="1" si="2"/>
        <v>Phasing</v>
      </c>
      <c r="L264" s="36">
        <f t="shared" ca="1" si="1"/>
        <v>0</v>
      </c>
      <c r="M264" s="36">
        <f t="shared" ca="1" si="1"/>
        <v>0</v>
      </c>
      <c r="N264" s="36">
        <f t="shared" ca="1" si="1"/>
        <v>0</v>
      </c>
      <c r="O264" s="36">
        <f t="shared" ca="1" si="1"/>
        <v>0</v>
      </c>
      <c r="P264" s="36">
        <f t="shared" ca="1" si="1"/>
        <v>0</v>
      </c>
      <c r="Q264" s="36">
        <f t="shared" ca="1" si="1"/>
        <v>0</v>
      </c>
      <c r="R264" s="43">
        <f t="shared" ca="1" si="1"/>
        <v>0</v>
      </c>
      <c r="W264" s="173"/>
      <c r="AD264" s="173"/>
    </row>
    <row r="265" spans="1:30" x14ac:dyDescent="0.25">
      <c r="A265">
        <v>15</v>
      </c>
      <c r="B265" s="42" t="str">
        <f t="shared" ca="1" si="0"/>
        <v>Improve condition of existing individual toilets by providing safe sanitation disposal system</v>
      </c>
      <c r="C265" s="36">
        <f t="shared" ca="1" si="0"/>
        <v>0</v>
      </c>
      <c r="D265" s="36" t="str">
        <f t="shared" ca="1" si="0"/>
        <v/>
      </c>
      <c r="E265" s="36">
        <f t="shared" ca="1" si="0"/>
        <v>1</v>
      </c>
      <c r="F265" s="36">
        <f t="shared" ca="1" si="0"/>
        <v>1</v>
      </c>
      <c r="G265" s="36" t="str">
        <f t="shared" ca="1" si="0"/>
        <v/>
      </c>
      <c r="H265" s="36" t="str">
        <f t="shared" ca="1" si="0"/>
        <v/>
      </c>
      <c r="I265" s="43" t="str">
        <f t="shared" ca="1" si="0"/>
        <v/>
      </c>
      <c r="J265" s="35"/>
      <c r="K265" s="42" t="str">
        <f t="shared" ca="1" si="2"/>
        <v>Improve condition of existing individual toilets by providing safe sanitation disposal system</v>
      </c>
      <c r="L265" s="36">
        <f t="shared" ca="1" si="1"/>
        <v>0</v>
      </c>
      <c r="M265" s="36" t="str">
        <f t="shared" ca="1" si="1"/>
        <v/>
      </c>
      <c r="N265" s="36">
        <f t="shared" ca="1" si="1"/>
        <v>1</v>
      </c>
      <c r="O265" s="36">
        <f t="shared" ca="1" si="1"/>
        <v>1</v>
      </c>
      <c r="P265" s="36" t="str">
        <f t="shared" ca="1" si="1"/>
        <v/>
      </c>
      <c r="Q265" s="36" t="str">
        <f t="shared" ca="1" si="1"/>
        <v/>
      </c>
      <c r="R265" s="43" t="str">
        <f t="shared" ca="1" si="1"/>
        <v/>
      </c>
      <c r="W265" s="173"/>
      <c r="AD265" s="173"/>
    </row>
    <row r="266" spans="1:30" x14ac:dyDescent="0.25">
      <c r="A266">
        <v>16</v>
      </c>
      <c r="B266" s="42" t="str">
        <f t="shared" ca="1" si="0"/>
        <v>Construct new individual toilets</v>
      </c>
      <c r="C266" s="36">
        <f t="shared" ca="1" si="0"/>
        <v>0</v>
      </c>
      <c r="D266" s="36" t="str">
        <f t="shared" ca="1" si="0"/>
        <v/>
      </c>
      <c r="E266" s="36" t="str">
        <f t="shared" ca="1" si="0"/>
        <v/>
      </c>
      <c r="F266" s="36" t="str">
        <f t="shared" ca="1" si="0"/>
        <v/>
      </c>
      <c r="G266" s="36" t="str">
        <f t="shared" ca="1" si="0"/>
        <v/>
      </c>
      <c r="H266" s="36" t="str">
        <f t="shared" ca="1" si="0"/>
        <v/>
      </c>
      <c r="I266" s="43" t="str">
        <f t="shared" ca="1" si="0"/>
        <v/>
      </c>
      <c r="J266" s="35"/>
      <c r="K266" s="42" t="str">
        <f t="shared" ca="1" si="2"/>
        <v>Construct new individual toilets</v>
      </c>
      <c r="L266" s="36">
        <f t="shared" ca="1" si="1"/>
        <v>0</v>
      </c>
      <c r="M266" s="36" t="str">
        <f t="shared" ca="1" si="1"/>
        <v/>
      </c>
      <c r="N266" s="36" t="str">
        <f t="shared" ca="1" si="1"/>
        <v/>
      </c>
      <c r="O266" s="36" t="str">
        <f t="shared" ca="1" si="1"/>
        <v/>
      </c>
      <c r="P266" s="36" t="str">
        <f t="shared" ca="1" si="1"/>
        <v/>
      </c>
      <c r="Q266" s="36" t="str">
        <f t="shared" ca="1" si="1"/>
        <v/>
      </c>
      <c r="R266" s="43" t="str">
        <f t="shared" ca="1" si="1"/>
        <v/>
      </c>
      <c r="W266" s="173"/>
      <c r="AD266" s="173"/>
    </row>
    <row r="267" spans="1:30" x14ac:dyDescent="0.25">
      <c r="A267">
        <v>17</v>
      </c>
      <c r="B267" s="42" t="str">
        <f t="shared" ca="1" si="0"/>
        <v>Increase septage collection with existing suction emptier trucks</v>
      </c>
      <c r="C267" s="36">
        <f t="shared" ca="1" si="0"/>
        <v>0</v>
      </c>
      <c r="D267" s="36" t="str">
        <f t="shared" ca="1" si="0"/>
        <v/>
      </c>
      <c r="E267" s="36">
        <f t="shared" ca="1" si="0"/>
        <v>1</v>
      </c>
      <c r="F267" s="36">
        <f t="shared" ca="1" si="0"/>
        <v>1</v>
      </c>
      <c r="G267" s="36">
        <f t="shared" ca="1" si="0"/>
        <v>1</v>
      </c>
      <c r="H267" s="36" t="str">
        <f t="shared" ca="1" si="0"/>
        <v/>
      </c>
      <c r="I267" s="43" t="str">
        <f t="shared" ca="1" si="0"/>
        <v/>
      </c>
      <c r="J267" s="35"/>
      <c r="K267" s="42" t="str">
        <f t="shared" ca="1" si="2"/>
        <v>Increase septage collection with existing suction emptier trucks</v>
      </c>
      <c r="L267" s="36">
        <f t="shared" ca="1" si="1"/>
        <v>0</v>
      </c>
      <c r="M267" s="36" t="str">
        <f t="shared" ca="1" si="1"/>
        <v/>
      </c>
      <c r="N267" s="36">
        <f t="shared" ca="1" si="1"/>
        <v>1</v>
      </c>
      <c r="O267" s="36">
        <f t="shared" ca="1" si="1"/>
        <v>1</v>
      </c>
      <c r="P267" s="36">
        <f t="shared" ca="1" si="1"/>
        <v>1</v>
      </c>
      <c r="Q267" s="36" t="str">
        <f t="shared" ca="1" si="1"/>
        <v/>
      </c>
      <c r="R267" s="43" t="str">
        <f t="shared" ca="1" si="1"/>
        <v/>
      </c>
    </row>
    <row r="268" spans="1:30" x14ac:dyDescent="0.25">
      <c r="A268">
        <v>18</v>
      </c>
      <c r="B268" s="42" t="str">
        <f t="shared" ref="B268:I299" ca="1" si="5">INDEX(INDIRECT($I$251),$A268,B$250)</f>
        <v>Procure new suction emptier trucks</v>
      </c>
      <c r="C268" s="36">
        <f t="shared" ca="1" si="5"/>
        <v>0</v>
      </c>
      <c r="D268" s="36" t="str">
        <f t="shared" ca="1" si="5"/>
        <v/>
      </c>
      <c r="E268" s="36">
        <f t="shared" ca="1" si="5"/>
        <v>1</v>
      </c>
      <c r="F268" s="36">
        <f t="shared" ca="1" si="5"/>
        <v>1</v>
      </c>
      <c r="G268" s="36">
        <f t="shared" ca="1" si="5"/>
        <v>1</v>
      </c>
      <c r="H268" s="36" t="str">
        <f t="shared" ca="1" si="5"/>
        <v/>
      </c>
      <c r="I268" s="43" t="str">
        <f t="shared" ca="1" si="5"/>
        <v/>
      </c>
      <c r="J268" s="35"/>
      <c r="K268" s="42" t="str">
        <f t="shared" ca="1" si="2"/>
        <v>Procure new suction emptier trucks</v>
      </c>
      <c r="L268" s="36">
        <f t="shared" ca="1" si="2"/>
        <v>0</v>
      </c>
      <c r="M268" s="36" t="str">
        <f t="shared" ca="1" si="2"/>
        <v/>
      </c>
      <c r="N268" s="36">
        <f t="shared" ca="1" si="2"/>
        <v>1</v>
      </c>
      <c r="O268" s="36">
        <f t="shared" ca="1" si="2"/>
        <v>1</v>
      </c>
      <c r="P268" s="36">
        <f t="shared" ca="1" si="2"/>
        <v>1</v>
      </c>
      <c r="Q268" s="36" t="str">
        <f t="shared" ca="1" si="2"/>
        <v/>
      </c>
      <c r="R268" s="43" t="str">
        <f t="shared" ca="1" si="2"/>
        <v/>
      </c>
      <c r="W268" s="174" t="s">
        <v>262</v>
      </c>
      <c r="AD268" s="174" t="s">
        <v>280</v>
      </c>
    </row>
    <row r="269" spans="1:30" x14ac:dyDescent="0.25">
      <c r="A269">
        <v>19</v>
      </c>
      <c r="B269" s="42" t="str">
        <f t="shared" ca="1" si="5"/>
        <v>Construct/augment fecal sludge treatment plant</v>
      </c>
      <c r="C269" s="36">
        <f t="shared" ca="1" si="5"/>
        <v>0</v>
      </c>
      <c r="D269" s="36" t="str">
        <f t="shared" ca="1" si="5"/>
        <v/>
      </c>
      <c r="E269" s="36">
        <f t="shared" ca="1" si="5"/>
        <v>1</v>
      </c>
      <c r="F269" s="36" t="str">
        <f t="shared" ca="1" si="5"/>
        <v/>
      </c>
      <c r="G269" s="36" t="str">
        <f t="shared" ca="1" si="5"/>
        <v/>
      </c>
      <c r="H269" s="36" t="str">
        <f t="shared" ca="1" si="5"/>
        <v/>
      </c>
      <c r="I269" s="43" t="str">
        <f t="shared" ca="1" si="5"/>
        <v/>
      </c>
      <c r="J269" s="35"/>
      <c r="K269" s="42" t="str">
        <f t="shared" ca="1" si="2"/>
        <v>Construct/augment fecal sludge treatment plant</v>
      </c>
      <c r="L269" s="36">
        <f t="shared" ca="1" si="2"/>
        <v>0</v>
      </c>
      <c r="M269" s="36" t="str">
        <f t="shared" ca="1" si="2"/>
        <v/>
      </c>
      <c r="N269" s="36">
        <f t="shared" ca="1" si="2"/>
        <v>1</v>
      </c>
      <c r="O269" s="36" t="str">
        <f t="shared" ca="1" si="2"/>
        <v/>
      </c>
      <c r="P269" s="36" t="str">
        <f t="shared" ca="1" si="2"/>
        <v/>
      </c>
      <c r="Q269" s="36" t="str">
        <f t="shared" ca="1" si="2"/>
        <v/>
      </c>
      <c r="R269" s="43" t="str">
        <f t="shared" ca="1" si="2"/>
        <v/>
      </c>
      <c r="T269" s="176"/>
      <c r="U269" s="177" t="s">
        <v>303</v>
      </c>
      <c r="V269" s="175">
        <v>3</v>
      </c>
      <c r="W269" s="172" t="s">
        <v>34</v>
      </c>
      <c r="AA269" s="176"/>
      <c r="AB269" s="177" t="s">
        <v>307</v>
      </c>
      <c r="AC269" s="175">
        <v>1</v>
      </c>
      <c r="AD269" s="172" t="s">
        <v>273</v>
      </c>
    </row>
    <row r="270" spans="1:30" x14ac:dyDescent="0.25">
      <c r="A270">
        <v>20</v>
      </c>
      <c r="B270" s="42" t="str">
        <f t="shared" ca="1" si="5"/>
        <v/>
      </c>
      <c r="C270" s="36">
        <f t="shared" ca="1" si="5"/>
        <v>0</v>
      </c>
      <c r="D270" s="36" t="str">
        <f t="shared" ca="1" si="5"/>
        <v/>
      </c>
      <c r="E270" s="36" t="str">
        <f t="shared" ca="1" si="5"/>
        <v/>
      </c>
      <c r="F270" s="36" t="str">
        <f t="shared" ca="1" si="5"/>
        <v/>
      </c>
      <c r="G270" s="36" t="str">
        <f t="shared" ca="1" si="5"/>
        <v/>
      </c>
      <c r="H270" s="36" t="str">
        <f t="shared" ca="1" si="5"/>
        <v/>
      </c>
      <c r="I270" s="43" t="str">
        <f t="shared" ca="1" si="5"/>
        <v/>
      </c>
      <c r="J270" s="35"/>
      <c r="K270" s="42" t="str">
        <f t="shared" ca="1" si="2"/>
        <v/>
      </c>
      <c r="L270" s="36">
        <f t="shared" ca="1" si="2"/>
        <v>0</v>
      </c>
      <c r="M270" s="36" t="str">
        <f t="shared" ca="1" si="2"/>
        <v/>
      </c>
      <c r="N270" s="36" t="str">
        <f t="shared" ca="1" si="2"/>
        <v/>
      </c>
      <c r="O270" s="36" t="str">
        <f t="shared" ca="1" si="2"/>
        <v/>
      </c>
      <c r="P270" s="36" t="str">
        <f t="shared" ca="1" si="2"/>
        <v/>
      </c>
      <c r="Q270" s="36" t="str">
        <f t="shared" ca="1" si="2"/>
        <v/>
      </c>
      <c r="R270" s="43" t="str">
        <f t="shared" ca="1" si="2"/>
        <v/>
      </c>
      <c r="T270" s="176"/>
      <c r="U270" s="177" t="s">
        <v>304</v>
      </c>
      <c r="V270" s="175">
        <v>3</v>
      </c>
      <c r="W270" s="172" t="s">
        <v>299</v>
      </c>
      <c r="AA270" s="176"/>
      <c r="AB270" s="177" t="s">
        <v>308</v>
      </c>
      <c r="AC270" s="175">
        <v>4</v>
      </c>
      <c r="AD270" s="172" t="s">
        <v>292</v>
      </c>
    </row>
    <row r="271" spans="1:30" x14ac:dyDescent="0.25">
      <c r="A271">
        <v>21</v>
      </c>
      <c r="B271" s="42" t="str">
        <f t="shared" ca="1" si="5"/>
        <v/>
      </c>
      <c r="C271" s="36">
        <f t="shared" ca="1" si="5"/>
        <v>0</v>
      </c>
      <c r="D271" s="36" t="str">
        <f t="shared" ca="1" si="5"/>
        <v/>
      </c>
      <c r="E271" s="36" t="str">
        <f t="shared" ca="1" si="5"/>
        <v/>
      </c>
      <c r="F271" s="36" t="str">
        <f t="shared" ca="1" si="5"/>
        <v/>
      </c>
      <c r="G271" s="36" t="str">
        <f t="shared" ca="1" si="5"/>
        <v/>
      </c>
      <c r="H271" s="36" t="str">
        <f t="shared" ca="1" si="5"/>
        <v/>
      </c>
      <c r="I271" s="43" t="str">
        <f t="shared" ca="1" si="5"/>
        <v/>
      </c>
      <c r="J271" s="35"/>
      <c r="K271" s="42" t="str">
        <f t="shared" ca="1" si="2"/>
        <v/>
      </c>
      <c r="L271" s="36">
        <f t="shared" ca="1" si="2"/>
        <v>0</v>
      </c>
      <c r="M271" s="36" t="str">
        <f t="shared" ca="1" si="2"/>
        <v/>
      </c>
      <c r="N271" s="36" t="str">
        <f t="shared" ca="1" si="2"/>
        <v/>
      </c>
      <c r="O271" s="36" t="str">
        <f t="shared" ca="1" si="2"/>
        <v/>
      </c>
      <c r="P271" s="36" t="str">
        <f t="shared" ca="1" si="2"/>
        <v/>
      </c>
      <c r="Q271" s="36" t="str">
        <f t="shared" ca="1" si="2"/>
        <v/>
      </c>
      <c r="R271" s="43" t="str">
        <f t="shared" ca="1" si="2"/>
        <v/>
      </c>
      <c r="W271" s="172" t="s">
        <v>286</v>
      </c>
      <c r="AB271" s="7"/>
      <c r="AC271" s="7"/>
      <c r="AD271" s="172" t="s">
        <v>275</v>
      </c>
    </row>
    <row r="272" spans="1:30" x14ac:dyDescent="0.25">
      <c r="A272">
        <v>22</v>
      </c>
      <c r="B272" s="42" t="str">
        <f t="shared" ca="1" si="5"/>
        <v/>
      </c>
      <c r="C272" s="36">
        <f t="shared" ca="1" si="5"/>
        <v>0</v>
      </c>
      <c r="D272" s="36" t="str">
        <f t="shared" ca="1" si="5"/>
        <v/>
      </c>
      <c r="E272" s="36" t="str">
        <f t="shared" ca="1" si="5"/>
        <v/>
      </c>
      <c r="F272" s="36" t="str">
        <f t="shared" ca="1" si="5"/>
        <v/>
      </c>
      <c r="G272" s="36" t="str">
        <f t="shared" ca="1" si="5"/>
        <v/>
      </c>
      <c r="H272" s="36" t="str">
        <f t="shared" ca="1" si="5"/>
        <v/>
      </c>
      <c r="I272" s="43" t="str">
        <f t="shared" ca="1" si="5"/>
        <v/>
      </c>
      <c r="J272" s="35"/>
      <c r="K272" s="42" t="str">
        <f t="shared" ca="1" si="2"/>
        <v/>
      </c>
      <c r="L272" s="36">
        <f t="shared" ca="1" si="2"/>
        <v>0</v>
      </c>
      <c r="M272" s="36" t="str">
        <f t="shared" ca="1" si="2"/>
        <v/>
      </c>
      <c r="N272" s="36" t="str">
        <f t="shared" ca="1" si="2"/>
        <v/>
      </c>
      <c r="O272" s="36" t="str">
        <f t="shared" ca="1" si="2"/>
        <v/>
      </c>
      <c r="P272" s="36" t="str">
        <f t="shared" ca="1" si="2"/>
        <v/>
      </c>
      <c r="Q272" s="36" t="str">
        <f t="shared" ca="1" si="2"/>
        <v/>
      </c>
      <c r="R272" s="43" t="str">
        <f t="shared" ca="1" si="2"/>
        <v/>
      </c>
      <c r="W272" s="173"/>
      <c r="AB272" s="7"/>
      <c r="AC272" s="7"/>
      <c r="AD272" s="173" t="s">
        <v>276</v>
      </c>
    </row>
    <row r="273" spans="1:30" x14ac:dyDescent="0.25">
      <c r="A273">
        <v>23</v>
      </c>
      <c r="B273" s="42" t="str">
        <f t="shared" ca="1" si="5"/>
        <v/>
      </c>
      <c r="C273" s="36">
        <f t="shared" ca="1" si="5"/>
        <v>0</v>
      </c>
      <c r="D273" s="36" t="str">
        <f t="shared" ca="1" si="5"/>
        <v/>
      </c>
      <c r="E273" s="36" t="str">
        <f t="shared" ca="1" si="5"/>
        <v/>
      </c>
      <c r="F273" s="36" t="str">
        <f t="shared" ca="1" si="5"/>
        <v/>
      </c>
      <c r="G273" s="36" t="str">
        <f t="shared" ca="1" si="5"/>
        <v/>
      </c>
      <c r="H273" s="36" t="str">
        <f t="shared" ca="1" si="5"/>
        <v/>
      </c>
      <c r="I273" s="43" t="str">
        <f t="shared" ca="1" si="5"/>
        <v/>
      </c>
      <c r="J273" s="35"/>
      <c r="K273" s="42" t="str">
        <f t="shared" ca="1" si="2"/>
        <v/>
      </c>
      <c r="L273" s="36">
        <f t="shared" ca="1" si="2"/>
        <v>0</v>
      </c>
      <c r="M273" s="36" t="str">
        <f t="shared" ca="1" si="2"/>
        <v/>
      </c>
      <c r="N273" s="36" t="str">
        <f t="shared" ca="1" si="2"/>
        <v/>
      </c>
      <c r="O273" s="36" t="str">
        <f t="shared" ca="1" si="2"/>
        <v/>
      </c>
      <c r="P273" s="36" t="str">
        <f t="shared" ca="1" si="2"/>
        <v/>
      </c>
      <c r="Q273" s="36" t="str">
        <f t="shared" ca="1" si="2"/>
        <v/>
      </c>
      <c r="R273" s="43" t="str">
        <f t="shared" ca="1" si="2"/>
        <v/>
      </c>
      <c r="W273" s="173"/>
      <c r="AB273" s="7"/>
      <c r="AC273" s="7"/>
      <c r="AD273" s="173" t="s">
        <v>277</v>
      </c>
    </row>
    <row r="274" spans="1:30" x14ac:dyDescent="0.25">
      <c r="A274">
        <v>24</v>
      </c>
      <c r="B274" s="42" t="str">
        <f t="shared" ca="1" si="5"/>
        <v/>
      </c>
      <c r="C274" s="36">
        <f t="shared" ca="1" si="5"/>
        <v>0</v>
      </c>
      <c r="D274" s="36" t="str">
        <f t="shared" ca="1" si="5"/>
        <v/>
      </c>
      <c r="E274" s="36" t="str">
        <f t="shared" ca="1" si="5"/>
        <v/>
      </c>
      <c r="F274" s="36" t="str">
        <f t="shared" ca="1" si="5"/>
        <v/>
      </c>
      <c r="G274" s="36" t="str">
        <f t="shared" ca="1" si="5"/>
        <v/>
      </c>
      <c r="H274" s="36" t="str">
        <f t="shared" ca="1" si="5"/>
        <v/>
      </c>
      <c r="I274" s="43" t="str">
        <f t="shared" ca="1" si="5"/>
        <v/>
      </c>
      <c r="J274" s="35"/>
      <c r="K274" s="42" t="str">
        <f t="shared" ca="1" si="2"/>
        <v/>
      </c>
      <c r="L274" s="36">
        <f t="shared" ca="1" si="2"/>
        <v>0</v>
      </c>
      <c r="M274" s="36" t="str">
        <f t="shared" ca="1" si="2"/>
        <v/>
      </c>
      <c r="N274" s="36" t="str">
        <f t="shared" ca="1" si="2"/>
        <v/>
      </c>
      <c r="O274" s="36" t="str">
        <f t="shared" ca="1" si="2"/>
        <v/>
      </c>
      <c r="P274" s="36" t="str">
        <f t="shared" ca="1" si="2"/>
        <v/>
      </c>
      <c r="Q274" s="36" t="str">
        <f t="shared" ca="1" si="2"/>
        <v/>
      </c>
      <c r="R274" s="43" t="str">
        <f t="shared" ca="1" si="2"/>
        <v/>
      </c>
      <c r="W274" s="173"/>
      <c r="AB274" s="7"/>
      <c r="AC274" s="7"/>
      <c r="AD274" s="173"/>
    </row>
    <row r="275" spans="1:30" x14ac:dyDescent="0.25">
      <c r="A275">
        <v>25</v>
      </c>
      <c r="B275" s="42" t="str">
        <f t="shared" ca="1" si="5"/>
        <v/>
      </c>
      <c r="C275" s="36">
        <f t="shared" ca="1" si="5"/>
        <v>0</v>
      </c>
      <c r="D275" s="36" t="str">
        <f t="shared" ca="1" si="5"/>
        <v/>
      </c>
      <c r="E275" s="36" t="str">
        <f t="shared" ca="1" si="5"/>
        <v/>
      </c>
      <c r="F275" s="36" t="str">
        <f t="shared" ca="1" si="5"/>
        <v/>
      </c>
      <c r="G275" s="36" t="str">
        <f t="shared" ca="1" si="5"/>
        <v/>
      </c>
      <c r="H275" s="36" t="str">
        <f t="shared" ca="1" si="5"/>
        <v/>
      </c>
      <c r="I275" s="43" t="str">
        <f t="shared" ca="1" si="5"/>
        <v/>
      </c>
      <c r="J275" s="35"/>
      <c r="K275" s="42" t="str">
        <f t="shared" ca="1" si="2"/>
        <v/>
      </c>
      <c r="L275" s="36">
        <f t="shared" ca="1" si="2"/>
        <v>0</v>
      </c>
      <c r="M275" s="36" t="str">
        <f t="shared" ca="1" si="2"/>
        <v/>
      </c>
      <c r="N275" s="36" t="str">
        <f t="shared" ca="1" si="2"/>
        <v/>
      </c>
      <c r="O275" s="36" t="str">
        <f t="shared" ca="1" si="2"/>
        <v/>
      </c>
      <c r="P275" s="36" t="str">
        <f t="shared" ca="1" si="2"/>
        <v/>
      </c>
      <c r="Q275" s="36" t="str">
        <f t="shared" ca="1" si="2"/>
        <v/>
      </c>
      <c r="R275" s="43" t="str">
        <f t="shared" ca="1" si="2"/>
        <v/>
      </c>
      <c r="W275" s="173"/>
      <c r="AB275" s="7"/>
      <c r="AC275" s="7"/>
      <c r="AD275" s="173"/>
    </row>
    <row r="276" spans="1:30" x14ac:dyDescent="0.25">
      <c r="A276">
        <v>26</v>
      </c>
      <c r="B276" s="42" t="str">
        <f t="shared" ca="1" si="5"/>
        <v/>
      </c>
      <c r="C276" s="36">
        <f t="shared" ca="1" si="5"/>
        <v>0</v>
      </c>
      <c r="D276" s="36" t="str">
        <f t="shared" ca="1" si="5"/>
        <v/>
      </c>
      <c r="E276" s="36" t="str">
        <f t="shared" ca="1" si="5"/>
        <v/>
      </c>
      <c r="F276" s="36" t="str">
        <f t="shared" ca="1" si="5"/>
        <v/>
      </c>
      <c r="G276" s="36" t="str">
        <f t="shared" ca="1" si="5"/>
        <v/>
      </c>
      <c r="H276" s="36" t="str">
        <f t="shared" ca="1" si="5"/>
        <v/>
      </c>
      <c r="I276" s="43" t="str">
        <f t="shared" ca="1" si="5"/>
        <v/>
      </c>
      <c r="J276" s="35"/>
      <c r="K276" s="42" t="str">
        <f t="shared" ca="1" si="2"/>
        <v/>
      </c>
      <c r="L276" s="36">
        <f t="shared" ca="1" si="2"/>
        <v>0</v>
      </c>
      <c r="M276" s="36" t="str">
        <f t="shared" ca="1" si="2"/>
        <v/>
      </c>
      <c r="N276" s="36" t="str">
        <f t="shared" ca="1" si="2"/>
        <v/>
      </c>
      <c r="O276" s="36" t="str">
        <f t="shared" ca="1" si="2"/>
        <v/>
      </c>
      <c r="P276" s="36" t="str">
        <f t="shared" ca="1" si="2"/>
        <v/>
      </c>
      <c r="Q276" s="36" t="str">
        <f t="shared" ca="1" si="2"/>
        <v/>
      </c>
      <c r="R276" s="43" t="str">
        <f t="shared" ca="1" si="2"/>
        <v/>
      </c>
      <c r="AB276" s="7"/>
      <c r="AC276" s="7"/>
      <c r="AD276" s="173"/>
    </row>
    <row r="277" spans="1:30" x14ac:dyDescent="0.25">
      <c r="A277">
        <v>27</v>
      </c>
      <c r="B277" s="42" t="str">
        <f t="shared" ca="1" si="5"/>
        <v/>
      </c>
      <c r="C277" s="36">
        <f t="shared" ca="1" si="5"/>
        <v>0</v>
      </c>
      <c r="D277" s="36" t="str">
        <f t="shared" ca="1" si="5"/>
        <v/>
      </c>
      <c r="E277" s="36" t="str">
        <f t="shared" ca="1" si="5"/>
        <v/>
      </c>
      <c r="F277" s="36" t="str">
        <f t="shared" ca="1" si="5"/>
        <v/>
      </c>
      <c r="G277" s="36" t="str">
        <f t="shared" ca="1" si="5"/>
        <v/>
      </c>
      <c r="H277" s="36" t="str">
        <f t="shared" ca="1" si="5"/>
        <v/>
      </c>
      <c r="I277" s="43" t="str">
        <f t="shared" ca="1" si="5"/>
        <v/>
      </c>
      <c r="J277" s="35"/>
      <c r="K277" s="42" t="str">
        <f t="shared" ca="1" si="2"/>
        <v/>
      </c>
      <c r="L277" s="36">
        <f t="shared" ca="1" si="2"/>
        <v>0</v>
      </c>
      <c r="M277" s="36" t="str">
        <f t="shared" ca="1" si="2"/>
        <v/>
      </c>
      <c r="N277" s="36" t="str">
        <f t="shared" ca="1" si="2"/>
        <v/>
      </c>
      <c r="O277" s="36" t="str">
        <f t="shared" ca="1" si="2"/>
        <v/>
      </c>
      <c r="P277" s="36" t="str">
        <f t="shared" ca="1" si="2"/>
        <v/>
      </c>
      <c r="Q277" s="36" t="str">
        <f t="shared" ca="1" si="2"/>
        <v/>
      </c>
      <c r="R277" s="43" t="str">
        <f t="shared" ca="1" si="2"/>
        <v/>
      </c>
      <c r="AD277" s="173"/>
    </row>
    <row r="278" spans="1:30" x14ac:dyDescent="0.25">
      <c r="A278">
        <v>28</v>
      </c>
      <c r="B278" s="42" t="str">
        <f t="shared" ca="1" si="5"/>
        <v/>
      </c>
      <c r="C278" s="36">
        <f t="shared" ca="1" si="5"/>
        <v>0</v>
      </c>
      <c r="D278" s="36" t="str">
        <f t="shared" ca="1" si="5"/>
        <v/>
      </c>
      <c r="E278" s="36" t="str">
        <f t="shared" ca="1" si="5"/>
        <v/>
      </c>
      <c r="F278" s="36" t="str">
        <f t="shared" ca="1" si="5"/>
        <v/>
      </c>
      <c r="G278" s="36" t="str">
        <f t="shared" ca="1" si="5"/>
        <v/>
      </c>
      <c r="H278" s="36" t="str">
        <f t="shared" ca="1" si="5"/>
        <v/>
      </c>
      <c r="I278" s="43" t="str">
        <f t="shared" ca="1" si="5"/>
        <v/>
      </c>
      <c r="J278" s="35"/>
      <c r="K278" s="42" t="str">
        <f t="shared" ca="1" si="2"/>
        <v/>
      </c>
      <c r="L278" s="36">
        <f t="shared" ca="1" si="2"/>
        <v>0</v>
      </c>
      <c r="M278" s="36" t="str">
        <f t="shared" ca="1" si="2"/>
        <v/>
      </c>
      <c r="N278" s="36" t="str">
        <f t="shared" ca="1" si="2"/>
        <v/>
      </c>
      <c r="O278" s="36" t="str">
        <f t="shared" ca="1" si="2"/>
        <v/>
      </c>
      <c r="P278" s="36" t="str">
        <f t="shared" ca="1" si="2"/>
        <v/>
      </c>
      <c r="Q278" s="36" t="str">
        <f t="shared" ca="1" si="2"/>
        <v/>
      </c>
      <c r="R278" s="43" t="str">
        <f t="shared" ca="1" si="2"/>
        <v/>
      </c>
      <c r="AD278" s="173"/>
    </row>
    <row r="279" spans="1:30" x14ac:dyDescent="0.25">
      <c r="A279">
        <v>29</v>
      </c>
      <c r="B279" s="42" t="str">
        <f t="shared" ca="1" si="5"/>
        <v/>
      </c>
      <c r="C279" s="36">
        <f t="shared" ca="1" si="5"/>
        <v>0</v>
      </c>
      <c r="D279" s="36" t="str">
        <f t="shared" ca="1" si="5"/>
        <v/>
      </c>
      <c r="E279" s="36" t="str">
        <f t="shared" ca="1" si="5"/>
        <v/>
      </c>
      <c r="F279" s="36" t="str">
        <f t="shared" ca="1" si="5"/>
        <v/>
      </c>
      <c r="G279" s="36" t="str">
        <f t="shared" ca="1" si="5"/>
        <v/>
      </c>
      <c r="H279" s="36" t="str">
        <f t="shared" ca="1" si="5"/>
        <v/>
      </c>
      <c r="I279" s="43" t="str">
        <f t="shared" ca="1" si="5"/>
        <v/>
      </c>
      <c r="J279" s="35"/>
      <c r="K279" s="42" t="str">
        <f t="shared" ca="1" si="2"/>
        <v/>
      </c>
      <c r="L279" s="36">
        <f t="shared" ca="1" si="2"/>
        <v>0</v>
      </c>
      <c r="M279" s="36" t="str">
        <f t="shared" ca="1" si="2"/>
        <v/>
      </c>
      <c r="N279" s="36" t="str">
        <f t="shared" ca="1" si="2"/>
        <v/>
      </c>
      <c r="O279" s="36" t="str">
        <f t="shared" ca="1" si="2"/>
        <v/>
      </c>
      <c r="P279" s="36" t="str">
        <f t="shared" ca="1" si="2"/>
        <v/>
      </c>
      <c r="Q279" s="36" t="str">
        <f t="shared" ca="1" si="2"/>
        <v/>
      </c>
      <c r="R279" s="43" t="str">
        <f t="shared" ca="1" si="2"/>
        <v/>
      </c>
      <c r="AD279" s="173"/>
    </row>
    <row r="280" spans="1:30" x14ac:dyDescent="0.25">
      <c r="A280">
        <v>30</v>
      </c>
      <c r="B280" s="42" t="str">
        <f t="shared" ca="1" si="5"/>
        <v>Capex</v>
      </c>
      <c r="C280" s="36">
        <f t="shared" ca="1" si="5"/>
        <v>0</v>
      </c>
      <c r="D280" s="36">
        <f t="shared" ca="1" si="5"/>
        <v>4</v>
      </c>
      <c r="E280" s="36">
        <f t="shared" ca="1" si="5"/>
        <v>5</v>
      </c>
      <c r="F280" s="36">
        <f t="shared" ca="1" si="5"/>
        <v>6</v>
      </c>
      <c r="G280" s="36">
        <f t="shared" ca="1" si="5"/>
        <v>7</v>
      </c>
      <c r="H280" s="36">
        <f t="shared" ca="1" si="5"/>
        <v>8</v>
      </c>
      <c r="I280" s="43">
        <f t="shared" ca="1" si="5"/>
        <v>9</v>
      </c>
      <c r="J280" s="35"/>
      <c r="K280" s="42" t="str">
        <f t="shared" ca="1" si="2"/>
        <v>Capex</v>
      </c>
      <c r="L280" s="36">
        <f t="shared" ca="1" si="2"/>
        <v>0</v>
      </c>
      <c r="M280" s="36">
        <f t="shared" ca="1" si="2"/>
        <v>4</v>
      </c>
      <c r="N280" s="36">
        <f t="shared" ca="1" si="2"/>
        <v>5</v>
      </c>
      <c r="O280" s="36">
        <f t="shared" ca="1" si="2"/>
        <v>6</v>
      </c>
      <c r="P280" s="36">
        <f t="shared" ca="1" si="2"/>
        <v>7</v>
      </c>
      <c r="Q280" s="36">
        <f t="shared" ca="1" si="2"/>
        <v>8</v>
      </c>
      <c r="R280" s="43">
        <f t="shared" ca="1" si="2"/>
        <v>9</v>
      </c>
      <c r="T280" s="158"/>
      <c r="AD280" s="173"/>
    </row>
    <row r="281" spans="1:30" x14ac:dyDescent="0.25">
      <c r="A281">
        <v>31</v>
      </c>
      <c r="B281" s="42" t="str">
        <f t="shared" ca="1" si="5"/>
        <v>Improve condition of existing individual toilets by providing safe sanitation disposal system</v>
      </c>
      <c r="C281" s="36">
        <f t="shared" ca="1" si="5"/>
        <v>0</v>
      </c>
      <c r="D281" s="36">
        <f t="shared" ca="1" si="5"/>
        <v>0</v>
      </c>
      <c r="E281" s="36">
        <f t="shared" ca="1" si="5"/>
        <v>168.48906000000002</v>
      </c>
      <c r="F281" s="36">
        <f t="shared" ca="1" si="5"/>
        <v>180.28329420000003</v>
      </c>
      <c r="G281" s="36">
        <f t="shared" ca="1" si="5"/>
        <v>0</v>
      </c>
      <c r="H281" s="36">
        <f t="shared" ca="1" si="5"/>
        <v>0</v>
      </c>
      <c r="I281" s="43">
        <f t="shared" ca="1" si="5"/>
        <v>0</v>
      </c>
      <c r="J281" s="35"/>
      <c r="K281" s="42" t="str">
        <f t="shared" ca="1" si="2"/>
        <v>Improve condition of existing individual toilets by providing safe sanitation disposal system</v>
      </c>
      <c r="L281" s="36">
        <f t="shared" ca="1" si="2"/>
        <v>0</v>
      </c>
      <c r="M281" s="36">
        <f t="shared" ca="1" si="2"/>
        <v>0</v>
      </c>
      <c r="N281" s="36">
        <f t="shared" ca="1" si="2"/>
        <v>170.30928</v>
      </c>
      <c r="O281" s="36">
        <f t="shared" ca="1" si="2"/>
        <v>182.23092960000002</v>
      </c>
      <c r="P281" s="36">
        <f t="shared" ca="1" si="2"/>
        <v>0</v>
      </c>
      <c r="Q281" s="36">
        <f t="shared" ca="1" si="2"/>
        <v>0</v>
      </c>
      <c r="R281" s="43">
        <f t="shared" ca="1" si="2"/>
        <v>0</v>
      </c>
      <c r="T281" s="158"/>
      <c r="AD281" s="173"/>
    </row>
    <row r="282" spans="1:30" x14ac:dyDescent="0.25">
      <c r="A282">
        <v>32</v>
      </c>
      <c r="B282" s="42" t="str">
        <f t="shared" ca="1" si="5"/>
        <v>Construct new individual toilets</v>
      </c>
      <c r="C282" s="36">
        <f t="shared" ca="1" si="5"/>
        <v>0</v>
      </c>
      <c r="D282" s="36">
        <f t="shared" ca="1" si="5"/>
        <v>0</v>
      </c>
      <c r="E282" s="36">
        <f t="shared" ca="1" si="5"/>
        <v>292.75</v>
      </c>
      <c r="F282" s="36">
        <f t="shared" ca="1" si="5"/>
        <v>313.24250000000001</v>
      </c>
      <c r="G282" s="36">
        <f t="shared" ca="1" si="5"/>
        <v>335.16947500000003</v>
      </c>
      <c r="H282" s="36">
        <f t="shared" ca="1" si="5"/>
        <v>358.63133825000006</v>
      </c>
      <c r="I282" s="43">
        <f t="shared" ca="1" si="5"/>
        <v>383.73553192750006</v>
      </c>
      <c r="J282" s="35"/>
      <c r="K282" s="42" t="str">
        <f t="shared" ca="1" si="2"/>
        <v>Construct new individual toilets</v>
      </c>
      <c r="L282" s="36">
        <f t="shared" ca="1" si="2"/>
        <v>0</v>
      </c>
      <c r="M282" s="36">
        <f t="shared" ca="1" si="2"/>
        <v>0</v>
      </c>
      <c r="N282" s="36">
        <f t="shared" ca="1" si="2"/>
        <v>292.75</v>
      </c>
      <c r="O282" s="36">
        <f t="shared" ca="1" si="2"/>
        <v>313.24250000000001</v>
      </c>
      <c r="P282" s="36">
        <f t="shared" ca="1" si="2"/>
        <v>335.16947500000003</v>
      </c>
      <c r="Q282" s="36">
        <f t="shared" ca="1" si="2"/>
        <v>358.63133825000006</v>
      </c>
      <c r="R282" s="43">
        <f t="shared" ca="1" si="2"/>
        <v>383.73553192750006</v>
      </c>
      <c r="U282">
        <f>MATCH(U293,ToiletOptions)</f>
        <v>4</v>
      </c>
      <c r="V282">
        <f>MATCH(V293,ConveyanceOptions)</f>
        <v>1</v>
      </c>
      <c r="W282">
        <f>MATCH(W293,TreatmentOptions)</f>
        <v>3</v>
      </c>
      <c r="X282">
        <f>MATCH(X293,FinancingOptions)</f>
        <v>1</v>
      </c>
      <c r="AD282" s="173"/>
    </row>
    <row r="283" spans="1:30" x14ac:dyDescent="0.25">
      <c r="A283">
        <v>33</v>
      </c>
      <c r="B283" s="42" t="str">
        <f t="shared" ca="1" si="5"/>
        <v>Increase septage collection with existing suction emptier trucks</v>
      </c>
      <c r="C283" s="36">
        <f t="shared" ca="1" si="5"/>
        <v>0</v>
      </c>
      <c r="D283" s="36">
        <f t="shared" ca="1" si="5"/>
        <v>0</v>
      </c>
      <c r="E283" s="36">
        <f t="shared" ca="1" si="5"/>
        <v>0.66666666666666663</v>
      </c>
      <c r="F283" s="36">
        <f t="shared" ca="1" si="5"/>
        <v>0.71333333333333337</v>
      </c>
      <c r="G283" s="36">
        <f t="shared" ca="1" si="5"/>
        <v>0.76326666666666665</v>
      </c>
      <c r="H283" s="36">
        <f t="shared" ca="1" si="5"/>
        <v>0</v>
      </c>
      <c r="I283" s="43">
        <f t="shared" ca="1" si="5"/>
        <v>0</v>
      </c>
      <c r="J283" s="35"/>
      <c r="K283" s="42" t="str">
        <f t="shared" ca="1" si="2"/>
        <v>Increase septage collection with existing suction emptier trucks</v>
      </c>
      <c r="L283" s="36">
        <f t="shared" ca="1" si="2"/>
        <v>0</v>
      </c>
      <c r="M283" s="36">
        <f t="shared" ca="1" si="2"/>
        <v>0</v>
      </c>
      <c r="N283" s="36">
        <f t="shared" ca="1" si="2"/>
        <v>0.66666666666666663</v>
      </c>
      <c r="O283" s="36">
        <f t="shared" ca="1" si="2"/>
        <v>0.71333333333333337</v>
      </c>
      <c r="P283" s="36">
        <f t="shared" ca="1" si="2"/>
        <v>0.76326666666666665</v>
      </c>
      <c r="Q283" s="36">
        <f t="shared" ca="1" si="2"/>
        <v>0</v>
      </c>
      <c r="R283" s="43">
        <f t="shared" ca="1" si="2"/>
        <v>0</v>
      </c>
      <c r="U283" s="7">
        <f>MATCH(U294,ToiletOptions)</f>
        <v>4</v>
      </c>
      <c r="V283" s="7">
        <f>MATCH(V294,ConveyanceOptions)</f>
        <v>1</v>
      </c>
      <c r="W283" s="7">
        <f>MATCH(W294,TreatmentOptions)</f>
        <v>4</v>
      </c>
      <c r="X283" s="7">
        <f>MATCH(X294,FinancingOptions)</f>
        <v>1</v>
      </c>
      <c r="AD283" s="173"/>
    </row>
    <row r="284" spans="1:30" x14ac:dyDescent="0.25">
      <c r="A284">
        <v>34</v>
      </c>
      <c r="B284" s="42" t="str">
        <f t="shared" ca="1" si="5"/>
        <v>Procure new suction emptier trucks</v>
      </c>
      <c r="C284" s="36">
        <f t="shared" ca="1" si="5"/>
        <v>0</v>
      </c>
      <c r="D284" s="36">
        <f t="shared" ca="1" si="5"/>
        <v>0</v>
      </c>
      <c r="E284" s="36">
        <f t="shared" ca="1" si="5"/>
        <v>10</v>
      </c>
      <c r="F284" s="36">
        <f t="shared" ca="1" si="5"/>
        <v>10.700000000000001</v>
      </c>
      <c r="G284" s="36">
        <f t="shared" ca="1" si="5"/>
        <v>11.449</v>
      </c>
      <c r="H284" s="36">
        <f t="shared" ca="1" si="5"/>
        <v>0</v>
      </c>
      <c r="I284" s="43">
        <f t="shared" ca="1" si="5"/>
        <v>0</v>
      </c>
      <c r="J284" s="35"/>
      <c r="K284" s="42" t="str">
        <f t="shared" ca="1" si="2"/>
        <v>Procure new suction emptier trucks</v>
      </c>
      <c r="L284" s="36">
        <f t="shared" ca="1" si="2"/>
        <v>0</v>
      </c>
      <c r="M284" s="36">
        <f t="shared" ca="1" si="2"/>
        <v>0</v>
      </c>
      <c r="N284" s="36">
        <f t="shared" ca="1" si="2"/>
        <v>10</v>
      </c>
      <c r="O284" s="36">
        <f t="shared" ca="1" si="2"/>
        <v>10.700000000000001</v>
      </c>
      <c r="P284" s="36">
        <f t="shared" ca="1" si="2"/>
        <v>11.449</v>
      </c>
      <c r="Q284" s="36">
        <f t="shared" ca="1" si="2"/>
        <v>0</v>
      </c>
      <c r="R284" s="43">
        <f t="shared" ca="1" si="2"/>
        <v>0</v>
      </c>
      <c r="U284" s="7"/>
      <c r="V284" s="7"/>
      <c r="W284" s="7"/>
      <c r="AD284" s="173"/>
    </row>
    <row r="285" spans="1:30" x14ac:dyDescent="0.25">
      <c r="A285">
        <v>35</v>
      </c>
      <c r="B285" s="42" t="str">
        <f t="shared" ca="1" si="5"/>
        <v>Construct/augment fecal sludge treatment plant</v>
      </c>
      <c r="C285" s="36">
        <f t="shared" ca="1" si="5"/>
        <v>0</v>
      </c>
      <c r="D285" s="36">
        <f t="shared" ca="1" si="5"/>
        <v>0</v>
      </c>
      <c r="E285" s="36">
        <f t="shared" ca="1" si="5"/>
        <v>95</v>
      </c>
      <c r="F285" s="36">
        <f t="shared" ca="1" si="5"/>
        <v>0</v>
      </c>
      <c r="G285" s="36">
        <f t="shared" ca="1" si="5"/>
        <v>0</v>
      </c>
      <c r="H285" s="36">
        <f t="shared" ca="1" si="5"/>
        <v>0</v>
      </c>
      <c r="I285" s="43">
        <f t="shared" ca="1" si="5"/>
        <v>0</v>
      </c>
      <c r="J285" s="35"/>
      <c r="K285" s="42" t="str">
        <f t="shared" ref="K285:R316" ca="1" si="6">INDEX(INDIRECT($R$251),$A285,K$250)</f>
        <v>Construct/augment fecal sludge treatment plant</v>
      </c>
      <c r="L285" s="36">
        <f t="shared" ca="1" si="6"/>
        <v>0</v>
      </c>
      <c r="M285" s="36">
        <f t="shared" ca="1" si="6"/>
        <v>0</v>
      </c>
      <c r="N285" s="36">
        <f t="shared" ca="1" si="6"/>
        <v>107</v>
      </c>
      <c r="O285" s="36">
        <f t="shared" ca="1" si="6"/>
        <v>0</v>
      </c>
      <c r="P285" s="36">
        <f t="shared" ca="1" si="6"/>
        <v>0</v>
      </c>
      <c r="Q285" s="36">
        <f t="shared" ca="1" si="6"/>
        <v>0</v>
      </c>
      <c r="R285" s="43">
        <f t="shared" ca="1" si="6"/>
        <v>0</v>
      </c>
      <c r="U285" s="7"/>
      <c r="V285" s="7"/>
      <c r="W285" s="7"/>
      <c r="AD285" s="173"/>
    </row>
    <row r="286" spans="1:30" x14ac:dyDescent="0.25">
      <c r="A286">
        <v>36</v>
      </c>
      <c r="B286" s="42" t="str">
        <f t="shared" ca="1" si="5"/>
        <v/>
      </c>
      <c r="C286" s="36">
        <f t="shared" ca="1" si="5"/>
        <v>0</v>
      </c>
      <c r="D286" s="36">
        <f t="shared" ca="1" si="5"/>
        <v>0</v>
      </c>
      <c r="E286" s="36">
        <f t="shared" ca="1" si="5"/>
        <v>0</v>
      </c>
      <c r="F286" s="36">
        <f t="shared" ca="1" si="5"/>
        <v>0</v>
      </c>
      <c r="G286" s="36">
        <f t="shared" ca="1" si="5"/>
        <v>0</v>
      </c>
      <c r="H286" s="36">
        <f t="shared" ca="1" si="5"/>
        <v>0</v>
      </c>
      <c r="I286" s="43">
        <f t="shared" ca="1" si="5"/>
        <v>0</v>
      </c>
      <c r="J286" s="35"/>
      <c r="K286" s="42" t="str">
        <f t="shared" ca="1" si="6"/>
        <v/>
      </c>
      <c r="L286" s="36">
        <f t="shared" ca="1" si="6"/>
        <v>0</v>
      </c>
      <c r="M286" s="36">
        <f t="shared" ca="1" si="6"/>
        <v>0</v>
      </c>
      <c r="N286" s="36">
        <f t="shared" ca="1" si="6"/>
        <v>0</v>
      </c>
      <c r="O286" s="36">
        <f t="shared" ca="1" si="6"/>
        <v>0</v>
      </c>
      <c r="P286" s="36">
        <f t="shared" ca="1" si="6"/>
        <v>0</v>
      </c>
      <c r="Q286" s="36">
        <f t="shared" ca="1" si="6"/>
        <v>0</v>
      </c>
      <c r="R286" s="43">
        <f t="shared" ca="1" si="6"/>
        <v>0</v>
      </c>
      <c r="U286" s="7"/>
      <c r="V286" s="7"/>
      <c r="W286" s="7"/>
    </row>
    <row r="287" spans="1:30" x14ac:dyDescent="0.25">
      <c r="A287">
        <v>37</v>
      </c>
      <c r="B287" s="42" t="str">
        <f t="shared" ca="1" si="5"/>
        <v/>
      </c>
      <c r="C287" s="36">
        <f t="shared" ca="1" si="5"/>
        <v>0</v>
      </c>
      <c r="D287" s="36">
        <f t="shared" ca="1" si="5"/>
        <v>0</v>
      </c>
      <c r="E287" s="36">
        <f t="shared" ca="1" si="5"/>
        <v>0</v>
      </c>
      <c r="F287" s="36">
        <f t="shared" ca="1" si="5"/>
        <v>0</v>
      </c>
      <c r="G287" s="36">
        <f t="shared" ca="1" si="5"/>
        <v>0</v>
      </c>
      <c r="H287" s="36">
        <f t="shared" ca="1" si="5"/>
        <v>0</v>
      </c>
      <c r="I287" s="43">
        <f t="shared" ca="1" si="5"/>
        <v>0</v>
      </c>
      <c r="J287" s="35"/>
      <c r="K287" s="42" t="str">
        <f t="shared" ca="1" si="6"/>
        <v/>
      </c>
      <c r="L287" s="36">
        <f t="shared" ca="1" si="6"/>
        <v>0</v>
      </c>
      <c r="M287" s="36">
        <f t="shared" ca="1" si="6"/>
        <v>0</v>
      </c>
      <c r="N287" s="36">
        <f t="shared" ca="1" si="6"/>
        <v>0</v>
      </c>
      <c r="O287" s="36">
        <f t="shared" ca="1" si="6"/>
        <v>0</v>
      </c>
      <c r="P287" s="36">
        <f t="shared" ca="1" si="6"/>
        <v>0</v>
      </c>
      <c r="Q287" s="36">
        <f t="shared" ca="1" si="6"/>
        <v>0</v>
      </c>
      <c r="R287" s="43">
        <f t="shared" ca="1" si="6"/>
        <v>0</v>
      </c>
      <c r="U287" s="7"/>
      <c r="V287" s="7"/>
      <c r="W287" s="7"/>
    </row>
    <row r="288" spans="1:30" ht="15" customHeight="1" x14ac:dyDescent="0.25">
      <c r="A288">
        <v>38</v>
      </c>
      <c r="B288" s="42" t="str">
        <f t="shared" ca="1" si="5"/>
        <v/>
      </c>
      <c r="C288" s="36">
        <f t="shared" ca="1" si="5"/>
        <v>0</v>
      </c>
      <c r="D288" s="36">
        <f t="shared" ca="1" si="5"/>
        <v>0</v>
      </c>
      <c r="E288" s="36">
        <f t="shared" ca="1" si="5"/>
        <v>0</v>
      </c>
      <c r="F288" s="36">
        <f t="shared" ca="1" si="5"/>
        <v>0</v>
      </c>
      <c r="G288" s="36">
        <f t="shared" ca="1" si="5"/>
        <v>0</v>
      </c>
      <c r="H288" s="36">
        <f t="shared" ca="1" si="5"/>
        <v>0</v>
      </c>
      <c r="I288" s="43">
        <f t="shared" ca="1" si="5"/>
        <v>0</v>
      </c>
      <c r="J288" s="35"/>
      <c r="K288" s="42" t="str">
        <f t="shared" ca="1" si="6"/>
        <v/>
      </c>
      <c r="L288" s="36">
        <f t="shared" ca="1" si="6"/>
        <v>0</v>
      </c>
      <c r="M288" s="36">
        <f t="shared" ca="1" si="6"/>
        <v>0</v>
      </c>
      <c r="N288" s="36">
        <f t="shared" ca="1" si="6"/>
        <v>0</v>
      </c>
      <c r="O288" s="36">
        <f t="shared" ca="1" si="6"/>
        <v>0</v>
      </c>
      <c r="P288" s="36">
        <f t="shared" ca="1" si="6"/>
        <v>0</v>
      </c>
      <c r="Q288" s="36">
        <f t="shared" ca="1" si="6"/>
        <v>0</v>
      </c>
      <c r="R288" s="43">
        <f t="shared" ca="1" si="6"/>
        <v>0</v>
      </c>
      <c r="U288" s="7"/>
      <c r="V288" s="7"/>
      <c r="W288" s="7"/>
    </row>
    <row r="289" spans="1:41" ht="15" customHeight="1" x14ac:dyDescent="0.25">
      <c r="A289">
        <v>39</v>
      </c>
      <c r="B289" s="42" t="str">
        <f t="shared" ca="1" si="5"/>
        <v/>
      </c>
      <c r="C289" s="36">
        <f t="shared" ca="1" si="5"/>
        <v>0</v>
      </c>
      <c r="D289" s="36">
        <f t="shared" ca="1" si="5"/>
        <v>0</v>
      </c>
      <c r="E289" s="36">
        <f t="shared" ca="1" si="5"/>
        <v>0</v>
      </c>
      <c r="F289" s="36">
        <f t="shared" ca="1" si="5"/>
        <v>0</v>
      </c>
      <c r="G289" s="36">
        <f t="shared" ca="1" si="5"/>
        <v>0</v>
      </c>
      <c r="H289" s="36">
        <f t="shared" ca="1" si="5"/>
        <v>0</v>
      </c>
      <c r="I289" s="43">
        <f t="shared" ca="1" si="5"/>
        <v>0</v>
      </c>
      <c r="J289" s="35"/>
      <c r="K289" s="42" t="str">
        <f t="shared" ca="1" si="6"/>
        <v/>
      </c>
      <c r="L289" s="36">
        <f t="shared" ca="1" si="6"/>
        <v>0</v>
      </c>
      <c r="M289" s="36">
        <f t="shared" ca="1" si="6"/>
        <v>0</v>
      </c>
      <c r="N289" s="36">
        <f t="shared" ca="1" si="6"/>
        <v>0</v>
      </c>
      <c r="O289" s="36">
        <f t="shared" ca="1" si="6"/>
        <v>0</v>
      </c>
      <c r="P289" s="36">
        <f t="shared" ca="1" si="6"/>
        <v>0</v>
      </c>
      <c r="Q289" s="36">
        <f t="shared" ca="1" si="6"/>
        <v>0</v>
      </c>
      <c r="R289" s="43">
        <f t="shared" ca="1" si="6"/>
        <v>0</v>
      </c>
      <c r="U289" s="7"/>
      <c r="V289" s="7"/>
      <c r="W289" s="7"/>
    </row>
    <row r="290" spans="1:41" x14ac:dyDescent="0.25">
      <c r="A290">
        <v>40</v>
      </c>
      <c r="B290" s="42" t="str">
        <f t="shared" ca="1" si="5"/>
        <v/>
      </c>
      <c r="C290" s="36">
        <f t="shared" ca="1" si="5"/>
        <v>0</v>
      </c>
      <c r="D290" s="36">
        <f t="shared" ca="1" si="5"/>
        <v>0</v>
      </c>
      <c r="E290" s="36">
        <f t="shared" ca="1" si="5"/>
        <v>0</v>
      </c>
      <c r="F290" s="36">
        <f t="shared" ca="1" si="5"/>
        <v>0</v>
      </c>
      <c r="G290" s="36">
        <f t="shared" ca="1" si="5"/>
        <v>0</v>
      </c>
      <c r="H290" s="36">
        <f t="shared" ca="1" si="5"/>
        <v>0</v>
      </c>
      <c r="I290" s="43">
        <f t="shared" ca="1" si="5"/>
        <v>0</v>
      </c>
      <c r="J290" s="35"/>
      <c r="K290" s="42" t="str">
        <f t="shared" ca="1" si="6"/>
        <v/>
      </c>
      <c r="L290" s="36">
        <f t="shared" ca="1" si="6"/>
        <v>0</v>
      </c>
      <c r="M290" s="36">
        <f t="shared" ca="1" si="6"/>
        <v>0</v>
      </c>
      <c r="N290" s="36">
        <f t="shared" ca="1" si="6"/>
        <v>0</v>
      </c>
      <c r="O290" s="36">
        <f t="shared" ca="1" si="6"/>
        <v>0</v>
      </c>
      <c r="P290" s="36">
        <f t="shared" ca="1" si="6"/>
        <v>0</v>
      </c>
      <c r="Q290" s="36">
        <f t="shared" ca="1" si="6"/>
        <v>0</v>
      </c>
      <c r="R290" s="43">
        <f t="shared" ca="1" si="6"/>
        <v>0</v>
      </c>
      <c r="U290" s="7"/>
      <c r="V290" s="7"/>
      <c r="W290" s="7"/>
      <c r="X290" s="7"/>
    </row>
    <row r="291" spans="1:41" ht="15.75" x14ac:dyDescent="0.25">
      <c r="A291">
        <v>41</v>
      </c>
      <c r="B291" s="42" t="str">
        <f t="shared" ca="1" si="5"/>
        <v/>
      </c>
      <c r="C291" s="36">
        <f t="shared" ca="1" si="5"/>
        <v>0</v>
      </c>
      <c r="D291" s="36">
        <f t="shared" ca="1" si="5"/>
        <v>0</v>
      </c>
      <c r="E291" s="36">
        <f t="shared" ca="1" si="5"/>
        <v>0</v>
      </c>
      <c r="F291" s="36">
        <f t="shared" ca="1" si="5"/>
        <v>0</v>
      </c>
      <c r="G291" s="36">
        <f t="shared" ca="1" si="5"/>
        <v>0</v>
      </c>
      <c r="H291" s="36">
        <f t="shared" ca="1" si="5"/>
        <v>0</v>
      </c>
      <c r="I291" s="43">
        <f t="shared" ca="1" si="5"/>
        <v>0</v>
      </c>
      <c r="J291" s="35"/>
      <c r="K291" s="42" t="str">
        <f t="shared" ca="1" si="6"/>
        <v/>
      </c>
      <c r="L291" s="36">
        <f t="shared" ca="1" si="6"/>
        <v>0</v>
      </c>
      <c r="M291" s="36">
        <f t="shared" ca="1" si="6"/>
        <v>0</v>
      </c>
      <c r="N291" s="36">
        <f t="shared" ca="1" si="6"/>
        <v>0</v>
      </c>
      <c r="O291" s="36">
        <f t="shared" ca="1" si="6"/>
        <v>0</v>
      </c>
      <c r="P291" s="36">
        <f t="shared" ca="1" si="6"/>
        <v>0</v>
      </c>
      <c r="Q291" s="36">
        <f t="shared" ca="1" si="6"/>
        <v>0</v>
      </c>
      <c r="R291" s="43">
        <f t="shared" ca="1" si="6"/>
        <v>0</v>
      </c>
      <c r="T291" s="16"/>
      <c r="U291" s="102" t="s">
        <v>261</v>
      </c>
      <c r="V291" s="102"/>
      <c r="W291" s="102"/>
      <c r="X291" s="102"/>
      <c r="Y291" s="102"/>
      <c r="Z291" s="102"/>
      <c r="AA291" s="102"/>
      <c r="AB291" s="102"/>
      <c r="AE291" s="144"/>
      <c r="AF291" s="144"/>
      <c r="AI291" s="144"/>
      <c r="AK291" s="144"/>
      <c r="AM291" s="144"/>
      <c r="AO291" s="144"/>
    </row>
    <row r="292" spans="1:41" x14ac:dyDescent="0.25">
      <c r="A292">
        <v>42</v>
      </c>
      <c r="B292" s="42" t="str">
        <f t="shared" ca="1" si="5"/>
        <v/>
      </c>
      <c r="C292" s="36">
        <f t="shared" ca="1" si="5"/>
        <v>0</v>
      </c>
      <c r="D292" s="36">
        <f t="shared" ca="1" si="5"/>
        <v>0</v>
      </c>
      <c r="E292" s="36">
        <f t="shared" ca="1" si="5"/>
        <v>0</v>
      </c>
      <c r="F292" s="36">
        <f t="shared" ca="1" si="5"/>
        <v>0</v>
      </c>
      <c r="G292" s="36">
        <f t="shared" ca="1" si="5"/>
        <v>0</v>
      </c>
      <c r="H292" s="36">
        <f t="shared" ca="1" si="5"/>
        <v>0</v>
      </c>
      <c r="I292" s="43">
        <f t="shared" ca="1" si="5"/>
        <v>0</v>
      </c>
      <c r="J292" s="35"/>
      <c r="K292" s="42" t="str">
        <f t="shared" ca="1" si="6"/>
        <v/>
      </c>
      <c r="L292" s="36">
        <f t="shared" ca="1" si="6"/>
        <v>0</v>
      </c>
      <c r="M292" s="36">
        <f t="shared" ca="1" si="6"/>
        <v>0</v>
      </c>
      <c r="N292" s="36">
        <f t="shared" ca="1" si="6"/>
        <v>0</v>
      </c>
      <c r="O292" s="36">
        <f t="shared" ca="1" si="6"/>
        <v>0</v>
      </c>
      <c r="P292" s="36">
        <f t="shared" ca="1" si="6"/>
        <v>0</v>
      </c>
      <c r="Q292" s="36">
        <f t="shared" ca="1" si="6"/>
        <v>0</v>
      </c>
      <c r="R292" s="43">
        <f t="shared" ca="1" si="6"/>
        <v>0</v>
      </c>
      <c r="T292" s="154" t="s">
        <v>300</v>
      </c>
      <c r="U292" s="155" t="s">
        <v>46</v>
      </c>
      <c r="V292" s="155" t="s">
        <v>269</v>
      </c>
      <c r="W292" s="155" t="s">
        <v>270</v>
      </c>
      <c r="X292" s="155" t="s">
        <v>310</v>
      </c>
      <c r="Y292" s="155" t="s">
        <v>33</v>
      </c>
      <c r="Z292" s="154"/>
      <c r="AA292" s="156" t="s">
        <v>264</v>
      </c>
      <c r="AB292" s="156" t="s">
        <v>265</v>
      </c>
      <c r="AE292" s="143"/>
      <c r="AF292" s="80"/>
      <c r="AI292" s="80"/>
      <c r="AK292" s="80"/>
      <c r="AM292" s="80"/>
      <c r="AO292" s="80"/>
    </row>
    <row r="293" spans="1:41" x14ac:dyDescent="0.25">
      <c r="A293">
        <v>43</v>
      </c>
      <c r="B293" s="42" t="str">
        <f t="shared" ca="1" si="5"/>
        <v/>
      </c>
      <c r="C293" s="36">
        <f t="shared" ca="1" si="5"/>
        <v>0</v>
      </c>
      <c r="D293" s="36">
        <f t="shared" ca="1" si="5"/>
        <v>0</v>
      </c>
      <c r="E293" s="36">
        <f t="shared" ca="1" si="5"/>
        <v>0</v>
      </c>
      <c r="F293" s="36">
        <f t="shared" ca="1" si="5"/>
        <v>0</v>
      </c>
      <c r="G293" s="36">
        <f t="shared" ca="1" si="5"/>
        <v>0</v>
      </c>
      <c r="H293" s="36">
        <f t="shared" ca="1" si="5"/>
        <v>0</v>
      </c>
      <c r="I293" s="43">
        <f t="shared" ca="1" si="5"/>
        <v>0</v>
      </c>
      <c r="J293" s="35"/>
      <c r="K293" s="42" t="str">
        <f t="shared" ca="1" si="6"/>
        <v/>
      </c>
      <c r="L293" s="36">
        <f t="shared" ca="1" si="6"/>
        <v>0</v>
      </c>
      <c r="M293" s="36">
        <f t="shared" ca="1" si="6"/>
        <v>0</v>
      </c>
      <c r="N293" s="36">
        <f t="shared" ca="1" si="6"/>
        <v>0</v>
      </c>
      <c r="O293" s="36">
        <f t="shared" ca="1" si="6"/>
        <v>0</v>
      </c>
      <c r="P293" s="36">
        <f t="shared" ca="1" si="6"/>
        <v>0</v>
      </c>
      <c r="Q293" s="36">
        <f t="shared" ca="1" si="6"/>
        <v>0</v>
      </c>
      <c r="R293" s="43">
        <f t="shared" ca="1" si="6"/>
        <v>0</v>
      </c>
      <c r="T293" s="154">
        <v>1</v>
      </c>
      <c r="U293" s="154" t="s">
        <v>271</v>
      </c>
      <c r="V293" s="154" t="s">
        <v>272</v>
      </c>
      <c r="W293" s="159" t="s">
        <v>273</v>
      </c>
      <c r="X293" s="157" t="s">
        <v>286</v>
      </c>
      <c r="Y293" s="154" t="str">
        <f t="shared" ref="Y293:Y319" si="7">CONCATENATE(U293,V293,W293,X293)</f>
        <v>Individual toiletsRegulated- 3 yrsSDBInnovative finance</v>
      </c>
      <c r="Z293" s="156"/>
      <c r="AA293" s="159"/>
      <c r="AB293" s="156"/>
      <c r="AE293" s="143"/>
      <c r="AF293" s="80"/>
      <c r="AI293" s="80"/>
      <c r="AK293" s="80"/>
      <c r="AM293" s="80"/>
      <c r="AO293" s="80"/>
    </row>
    <row r="294" spans="1:41" x14ac:dyDescent="0.25">
      <c r="A294">
        <v>44</v>
      </c>
      <c r="B294" s="42" t="str">
        <f t="shared" ca="1" si="5"/>
        <v/>
      </c>
      <c r="C294" s="36">
        <f t="shared" ca="1" si="5"/>
        <v>0</v>
      </c>
      <c r="D294" s="36">
        <f t="shared" ca="1" si="5"/>
        <v>0</v>
      </c>
      <c r="E294" s="36">
        <f t="shared" ca="1" si="5"/>
        <v>0</v>
      </c>
      <c r="F294" s="36">
        <f t="shared" ca="1" si="5"/>
        <v>0</v>
      </c>
      <c r="G294" s="36">
        <f t="shared" ca="1" si="5"/>
        <v>0</v>
      </c>
      <c r="H294" s="36">
        <f t="shared" ca="1" si="5"/>
        <v>0</v>
      </c>
      <c r="I294" s="43">
        <f t="shared" ca="1" si="5"/>
        <v>0</v>
      </c>
      <c r="J294" s="35"/>
      <c r="K294" s="42" t="str">
        <f t="shared" ca="1" si="6"/>
        <v/>
      </c>
      <c r="L294" s="36">
        <f t="shared" ca="1" si="6"/>
        <v>0</v>
      </c>
      <c r="M294" s="36">
        <f t="shared" ca="1" si="6"/>
        <v>0</v>
      </c>
      <c r="N294" s="36">
        <f t="shared" ca="1" si="6"/>
        <v>0</v>
      </c>
      <c r="O294" s="36">
        <f t="shared" ca="1" si="6"/>
        <v>0</v>
      </c>
      <c r="P294" s="36">
        <f t="shared" ca="1" si="6"/>
        <v>0</v>
      </c>
      <c r="Q294" s="36">
        <f t="shared" ca="1" si="6"/>
        <v>0</v>
      </c>
      <c r="R294" s="43">
        <f t="shared" ca="1" si="6"/>
        <v>0</v>
      </c>
      <c r="T294" s="154">
        <v>2</v>
      </c>
      <c r="U294" s="154" t="s">
        <v>271</v>
      </c>
      <c r="V294" s="154" t="s">
        <v>272</v>
      </c>
      <c r="W294" s="159" t="s">
        <v>296</v>
      </c>
      <c r="X294" s="157" t="s">
        <v>286</v>
      </c>
      <c r="Y294" s="154" t="str">
        <f t="shared" si="7"/>
        <v>Individual toiletsRegulated- 3 yrsSintex package treatment plantInnovative finance</v>
      </c>
      <c r="Z294" s="156"/>
      <c r="AA294" s="159"/>
      <c r="AB294" s="156"/>
      <c r="AE294" s="143"/>
      <c r="AF294" s="80"/>
      <c r="AI294" s="80"/>
      <c r="AK294" s="80"/>
      <c r="AM294" s="80"/>
      <c r="AO294" s="80"/>
    </row>
    <row r="295" spans="1:41" x14ac:dyDescent="0.25">
      <c r="A295">
        <v>45</v>
      </c>
      <c r="B295" s="42" t="str">
        <f t="shared" ca="1" si="5"/>
        <v/>
      </c>
      <c r="C295" s="36">
        <f t="shared" ca="1" si="5"/>
        <v>0</v>
      </c>
      <c r="D295" s="36">
        <f t="shared" ca="1" si="5"/>
        <v>0</v>
      </c>
      <c r="E295" s="36">
        <f t="shared" ca="1" si="5"/>
        <v>0</v>
      </c>
      <c r="F295" s="36">
        <f t="shared" ca="1" si="5"/>
        <v>0</v>
      </c>
      <c r="G295" s="36">
        <f t="shared" ca="1" si="5"/>
        <v>0</v>
      </c>
      <c r="H295" s="36">
        <f t="shared" ca="1" si="5"/>
        <v>0</v>
      </c>
      <c r="I295" s="43">
        <f t="shared" ca="1" si="5"/>
        <v>0</v>
      </c>
      <c r="J295" s="35"/>
      <c r="K295" s="42" t="str">
        <f t="shared" ca="1" si="6"/>
        <v/>
      </c>
      <c r="L295" s="36">
        <f t="shared" ca="1" si="6"/>
        <v>0</v>
      </c>
      <c r="M295" s="36">
        <f t="shared" ca="1" si="6"/>
        <v>0</v>
      </c>
      <c r="N295" s="36">
        <f t="shared" ca="1" si="6"/>
        <v>0</v>
      </c>
      <c r="O295" s="36">
        <f t="shared" ca="1" si="6"/>
        <v>0</v>
      </c>
      <c r="P295" s="36">
        <f t="shared" ca="1" si="6"/>
        <v>0</v>
      </c>
      <c r="Q295" s="36">
        <f t="shared" ca="1" si="6"/>
        <v>0</v>
      </c>
      <c r="R295" s="43">
        <f t="shared" ca="1" si="6"/>
        <v>0</v>
      </c>
      <c r="T295" s="154">
        <v>3</v>
      </c>
      <c r="U295" s="154" t="s">
        <v>309</v>
      </c>
      <c r="V295" s="154" t="s">
        <v>272</v>
      </c>
      <c r="W295" s="159" t="s">
        <v>273</v>
      </c>
      <c r="X295" s="157" t="s">
        <v>286</v>
      </c>
      <c r="Y295" s="154" t="str">
        <f t="shared" si="7"/>
        <v>Individual + Community toiletsRegulated- 3 yrsSDBInnovative finance</v>
      </c>
      <c r="Z295" s="156"/>
      <c r="AA295" s="159"/>
      <c r="AB295" s="156"/>
      <c r="AE295" s="143"/>
      <c r="AF295" s="80"/>
      <c r="AI295" s="80"/>
      <c r="AK295" s="80"/>
      <c r="AM295" s="80"/>
      <c r="AO295" s="80"/>
    </row>
    <row r="296" spans="1:41" x14ac:dyDescent="0.25">
      <c r="A296">
        <v>46</v>
      </c>
      <c r="B296" s="42" t="str">
        <f t="shared" ca="1" si="5"/>
        <v>Opex</v>
      </c>
      <c r="C296" s="36">
        <f t="shared" ca="1" si="5"/>
        <v>0</v>
      </c>
      <c r="D296" s="36">
        <f t="shared" ca="1" si="5"/>
        <v>0</v>
      </c>
      <c r="E296" s="36">
        <f t="shared" ca="1" si="5"/>
        <v>0</v>
      </c>
      <c r="F296" s="36">
        <f t="shared" ca="1" si="5"/>
        <v>0</v>
      </c>
      <c r="G296" s="36">
        <f t="shared" ca="1" si="5"/>
        <v>0</v>
      </c>
      <c r="H296" s="36">
        <f t="shared" ca="1" si="5"/>
        <v>0</v>
      </c>
      <c r="I296" s="43">
        <f t="shared" ca="1" si="5"/>
        <v>0</v>
      </c>
      <c r="J296" s="35"/>
      <c r="K296" s="42" t="str">
        <f t="shared" ca="1" si="6"/>
        <v>Opex</v>
      </c>
      <c r="L296" s="36">
        <f t="shared" ca="1" si="6"/>
        <v>0</v>
      </c>
      <c r="M296" s="36">
        <f t="shared" ca="1" si="6"/>
        <v>0</v>
      </c>
      <c r="N296" s="36">
        <f t="shared" ca="1" si="6"/>
        <v>0</v>
      </c>
      <c r="O296" s="36">
        <f t="shared" ca="1" si="6"/>
        <v>0</v>
      </c>
      <c r="P296" s="36">
        <f t="shared" ca="1" si="6"/>
        <v>0</v>
      </c>
      <c r="Q296" s="36">
        <f t="shared" ca="1" si="6"/>
        <v>0</v>
      </c>
      <c r="R296" s="43">
        <f t="shared" ca="1" si="6"/>
        <v>0</v>
      </c>
      <c r="T296" s="154">
        <v>4</v>
      </c>
      <c r="U296" s="154" t="s">
        <v>309</v>
      </c>
      <c r="V296" s="154" t="s">
        <v>272</v>
      </c>
      <c r="W296" s="159" t="s">
        <v>296</v>
      </c>
      <c r="X296" s="157" t="s">
        <v>286</v>
      </c>
      <c r="Y296" s="154" t="str">
        <f t="shared" si="7"/>
        <v>Individual + Community toiletsRegulated- 3 yrsSintex package treatment plantInnovative finance</v>
      </c>
      <c r="Z296" s="156"/>
      <c r="AA296" s="159"/>
      <c r="AB296" s="156"/>
      <c r="AE296" s="143"/>
      <c r="AF296" s="80"/>
      <c r="AI296" s="80"/>
      <c r="AK296" s="80"/>
      <c r="AM296" s="80"/>
      <c r="AO296" s="80"/>
    </row>
    <row r="297" spans="1:41" x14ac:dyDescent="0.25">
      <c r="A297">
        <v>47</v>
      </c>
      <c r="B297" s="42" t="str">
        <f t="shared" ca="1" si="5"/>
        <v>Improve condition of existing individual toilets by providing safe sanitation disposal system</v>
      </c>
      <c r="C297" s="36">
        <f t="shared" ca="1" si="5"/>
        <v>0</v>
      </c>
      <c r="D297" s="36">
        <f t="shared" ca="1" si="5"/>
        <v>0</v>
      </c>
      <c r="E297" s="36">
        <f t="shared" ca="1" si="5"/>
        <v>0</v>
      </c>
      <c r="F297" s="36">
        <f t="shared" ca="1" si="5"/>
        <v>0</v>
      </c>
      <c r="G297" s="36">
        <f t="shared" ca="1" si="5"/>
        <v>0</v>
      </c>
      <c r="H297" s="36">
        <f t="shared" ca="1" si="5"/>
        <v>0</v>
      </c>
      <c r="I297" s="43">
        <f t="shared" ca="1" si="5"/>
        <v>0</v>
      </c>
      <c r="J297" s="35"/>
      <c r="K297" s="42" t="str">
        <f t="shared" ca="1" si="6"/>
        <v>Improve condition of existing individual toilets by providing safe sanitation disposal system</v>
      </c>
      <c r="L297" s="36">
        <f t="shared" ca="1" si="6"/>
        <v>0</v>
      </c>
      <c r="M297" s="36">
        <f t="shared" ca="1" si="6"/>
        <v>0</v>
      </c>
      <c r="N297" s="36">
        <f t="shared" ca="1" si="6"/>
        <v>0</v>
      </c>
      <c r="O297" s="36">
        <f t="shared" ca="1" si="6"/>
        <v>0</v>
      </c>
      <c r="P297" s="36">
        <f t="shared" ca="1" si="6"/>
        <v>0</v>
      </c>
      <c r="Q297" s="36">
        <f t="shared" ca="1" si="6"/>
        <v>0</v>
      </c>
      <c r="R297" s="43">
        <f t="shared" ca="1" si="6"/>
        <v>0</v>
      </c>
      <c r="T297" s="154">
        <v>5</v>
      </c>
      <c r="U297" s="154" t="s">
        <v>48</v>
      </c>
      <c r="V297" s="154" t="s">
        <v>274</v>
      </c>
      <c r="W297" s="159" t="s">
        <v>292</v>
      </c>
      <c r="X297" s="157" t="s">
        <v>34</v>
      </c>
      <c r="Y297" s="154" t="str">
        <f t="shared" si="7"/>
        <v>Individual + Group toiletsRegulated- 5 yrsMaster biotankGrants</v>
      </c>
      <c r="Z297" s="156"/>
      <c r="AA297" s="159"/>
      <c r="AB297" s="156"/>
      <c r="AE297" s="143"/>
      <c r="AF297" s="80"/>
      <c r="AG297" s="80"/>
      <c r="AH297" s="80"/>
      <c r="AI297" s="80"/>
      <c r="AJ297" s="80"/>
    </row>
    <row r="298" spans="1:41" x14ac:dyDescent="0.25">
      <c r="A298">
        <v>48</v>
      </c>
      <c r="B298" s="42" t="str">
        <f t="shared" ca="1" si="5"/>
        <v>Construct new individual toilets</v>
      </c>
      <c r="C298" s="36">
        <f t="shared" ca="1" si="5"/>
        <v>0</v>
      </c>
      <c r="D298" s="36">
        <f t="shared" ca="1" si="5"/>
        <v>0</v>
      </c>
      <c r="E298" s="36">
        <f t="shared" ca="1" si="5"/>
        <v>0</v>
      </c>
      <c r="F298" s="36">
        <f t="shared" ca="1" si="5"/>
        <v>0</v>
      </c>
      <c r="G298" s="36">
        <f t="shared" ca="1" si="5"/>
        <v>0</v>
      </c>
      <c r="H298" s="36">
        <f t="shared" ca="1" si="5"/>
        <v>0</v>
      </c>
      <c r="I298" s="43">
        <f t="shared" ca="1" si="5"/>
        <v>0</v>
      </c>
      <c r="J298" s="35"/>
      <c r="K298" s="42" t="str">
        <f t="shared" ca="1" si="6"/>
        <v>Construct new individual toilets</v>
      </c>
      <c r="L298" s="36">
        <f t="shared" ca="1" si="6"/>
        <v>0</v>
      </c>
      <c r="M298" s="36">
        <f t="shared" ca="1" si="6"/>
        <v>0</v>
      </c>
      <c r="N298" s="36">
        <f t="shared" ca="1" si="6"/>
        <v>0</v>
      </c>
      <c r="O298" s="36">
        <f t="shared" ca="1" si="6"/>
        <v>0</v>
      </c>
      <c r="P298" s="36">
        <f t="shared" ca="1" si="6"/>
        <v>0</v>
      </c>
      <c r="Q298" s="36">
        <f t="shared" ca="1" si="6"/>
        <v>0</v>
      </c>
      <c r="R298" s="43">
        <f t="shared" ca="1" si="6"/>
        <v>0</v>
      </c>
      <c r="T298" s="154">
        <v>6</v>
      </c>
      <c r="U298" s="154" t="s">
        <v>271</v>
      </c>
      <c r="V298" s="154" t="s">
        <v>295</v>
      </c>
      <c r="W298" s="159" t="s">
        <v>296</v>
      </c>
      <c r="X298" s="157" t="s">
        <v>286</v>
      </c>
      <c r="Y298" s="154" t="str">
        <f t="shared" si="7"/>
        <v>Individual toiletsDemand basedSintex package treatment plantInnovative finance</v>
      </c>
      <c r="Z298" s="156"/>
      <c r="AA298" s="159"/>
      <c r="AB298" s="156"/>
    </row>
    <row r="299" spans="1:41" x14ac:dyDescent="0.25">
      <c r="A299">
        <v>49</v>
      </c>
      <c r="B299" s="42" t="str">
        <f t="shared" ca="1" si="5"/>
        <v>Increase septage collection with existing suction emptier trucks</v>
      </c>
      <c r="C299" s="36">
        <f t="shared" ca="1" si="5"/>
        <v>0</v>
      </c>
      <c r="D299" s="36">
        <f t="shared" ca="1" si="5"/>
        <v>0</v>
      </c>
      <c r="E299" s="36">
        <f t="shared" ca="1" si="5"/>
        <v>0.45</v>
      </c>
      <c r="F299" s="36">
        <f t="shared" ca="1" si="5"/>
        <v>0.94500000000000006</v>
      </c>
      <c r="G299" s="36">
        <f t="shared" ca="1" si="5"/>
        <v>1.4883750000000002</v>
      </c>
      <c r="H299" s="36">
        <f t="shared" ca="1" si="5"/>
        <v>1.5627937500000002</v>
      </c>
      <c r="I299" s="43">
        <f t="shared" ref="B299:I327" ca="1" si="8">INDEX(INDIRECT($I$251),$A299,I$250)</f>
        <v>1.6409334375000004</v>
      </c>
      <c r="J299" s="35"/>
      <c r="K299" s="42" t="str">
        <f t="shared" ca="1" si="6"/>
        <v>Increase septage collection with existing suction emptier trucks</v>
      </c>
      <c r="L299" s="36">
        <f t="shared" ca="1" si="6"/>
        <v>0</v>
      </c>
      <c r="M299" s="36">
        <f t="shared" ca="1" si="6"/>
        <v>0</v>
      </c>
      <c r="N299" s="36">
        <f t="shared" ca="1" si="6"/>
        <v>0.45</v>
      </c>
      <c r="O299" s="36">
        <f t="shared" ca="1" si="6"/>
        <v>0.94500000000000006</v>
      </c>
      <c r="P299" s="36">
        <f t="shared" ca="1" si="6"/>
        <v>1.4883750000000002</v>
      </c>
      <c r="Q299" s="36">
        <f t="shared" ca="1" si="6"/>
        <v>1.5627937500000002</v>
      </c>
      <c r="R299" s="43">
        <f t="shared" ca="1" si="6"/>
        <v>1.6409334375000004</v>
      </c>
      <c r="S299" s="38"/>
      <c r="T299" s="154">
        <v>7</v>
      </c>
      <c r="U299" s="154" t="s">
        <v>285</v>
      </c>
      <c r="V299" s="154" t="s">
        <v>297</v>
      </c>
      <c r="W299" s="159" t="s">
        <v>298</v>
      </c>
      <c r="X299" s="157" t="s">
        <v>34</v>
      </c>
      <c r="Y299" s="154" t="str">
        <f t="shared" si="7"/>
        <v>Individual + Group + Community toiletsRegulated-3yrsMechanical dewateringGrants</v>
      </c>
      <c r="Z299" s="156"/>
      <c r="AA299" s="159"/>
      <c r="AB299" s="156"/>
    </row>
    <row r="300" spans="1:41" x14ac:dyDescent="0.25">
      <c r="A300">
        <v>50</v>
      </c>
      <c r="B300" s="42" t="str">
        <f t="shared" ca="1" si="8"/>
        <v>Procure new suction emptier trucks</v>
      </c>
      <c r="C300" s="36">
        <f t="shared" ca="1" si="8"/>
        <v>0</v>
      </c>
      <c r="D300" s="36">
        <f t="shared" ca="1" si="8"/>
        <v>0</v>
      </c>
      <c r="E300" s="36">
        <f t="shared" ca="1" si="8"/>
        <v>0</v>
      </c>
      <c r="F300" s="36">
        <f t="shared" ca="1" si="8"/>
        <v>5.4337500000000007</v>
      </c>
      <c r="G300" s="36">
        <f t="shared" ca="1" si="8"/>
        <v>8.861068125000001</v>
      </c>
      <c r="H300" s="36">
        <f t="shared" ca="1" si="8"/>
        <v>9.3041215312500007</v>
      </c>
      <c r="I300" s="43">
        <f t="shared" ca="1" si="8"/>
        <v>9.7693276078125013</v>
      </c>
      <c r="J300" s="35"/>
      <c r="K300" s="42" t="str">
        <f t="shared" ca="1" si="6"/>
        <v>Procure new suction emptier trucks</v>
      </c>
      <c r="L300" s="36">
        <f t="shared" ca="1" si="6"/>
        <v>0</v>
      </c>
      <c r="M300" s="36">
        <f t="shared" ca="1" si="6"/>
        <v>0</v>
      </c>
      <c r="N300" s="36">
        <f t="shared" ca="1" si="6"/>
        <v>0</v>
      </c>
      <c r="O300" s="36">
        <f t="shared" ca="1" si="6"/>
        <v>5.4337500000000007</v>
      </c>
      <c r="P300" s="36">
        <f t="shared" ca="1" si="6"/>
        <v>8.861068125000001</v>
      </c>
      <c r="Q300" s="36">
        <f t="shared" ca="1" si="6"/>
        <v>9.3041215312500007</v>
      </c>
      <c r="R300" s="43">
        <f t="shared" ca="1" si="6"/>
        <v>9.7693276078125013</v>
      </c>
      <c r="T300" s="154">
        <v>8</v>
      </c>
      <c r="U300" s="154" t="s">
        <v>285</v>
      </c>
      <c r="V300" s="154" t="s">
        <v>293</v>
      </c>
      <c r="W300" s="159" t="s">
        <v>275</v>
      </c>
      <c r="X300" s="157" t="s">
        <v>294</v>
      </c>
      <c r="Y300" s="154" t="str">
        <f t="shared" si="7"/>
        <v>Individual + Group + Community toiletsDemand BasedAt Nearby STPSelf finance</v>
      </c>
      <c r="Z300" s="156"/>
      <c r="AA300" s="159"/>
      <c r="AB300" s="156"/>
    </row>
    <row r="301" spans="1:41" x14ac:dyDescent="0.25">
      <c r="A301">
        <v>51</v>
      </c>
      <c r="B301" s="42" t="str">
        <f t="shared" ca="1" si="8"/>
        <v>Construct/augment fecal sludge treatment plant</v>
      </c>
      <c r="C301" s="36">
        <f t="shared" ca="1" si="8"/>
        <v>0</v>
      </c>
      <c r="D301" s="36">
        <f t="shared" ca="1" si="8"/>
        <v>0</v>
      </c>
      <c r="E301" s="36">
        <f t="shared" ca="1" si="8"/>
        <v>0</v>
      </c>
      <c r="F301" s="36">
        <f t="shared" ca="1" si="8"/>
        <v>8.4787500000000016</v>
      </c>
      <c r="G301" s="36">
        <f t="shared" ca="1" si="8"/>
        <v>8.9026875000000008</v>
      </c>
      <c r="H301" s="36">
        <f t="shared" ca="1" si="8"/>
        <v>9.3478218750000028</v>
      </c>
      <c r="I301" s="43">
        <f t="shared" ca="1" si="8"/>
        <v>9.8152129687500036</v>
      </c>
      <c r="J301" s="35"/>
      <c r="K301" s="42" t="str">
        <f t="shared" ca="1" si="6"/>
        <v>Construct/augment fecal sludge treatment plant</v>
      </c>
      <c r="L301" s="36">
        <f t="shared" ca="1" si="6"/>
        <v>0</v>
      </c>
      <c r="M301" s="36">
        <f t="shared" ca="1" si="6"/>
        <v>0</v>
      </c>
      <c r="N301" s="36">
        <f t="shared" ca="1" si="6"/>
        <v>0</v>
      </c>
      <c r="O301" s="36">
        <f t="shared" ca="1" si="6"/>
        <v>16.852500000000003</v>
      </c>
      <c r="P301" s="36">
        <f t="shared" ca="1" si="6"/>
        <v>17.695125000000001</v>
      </c>
      <c r="Q301" s="36">
        <f t="shared" ca="1" si="6"/>
        <v>18.579881250000003</v>
      </c>
      <c r="R301" s="43">
        <f t="shared" ca="1" si="6"/>
        <v>19.508875312500006</v>
      </c>
      <c r="T301" s="154">
        <v>9</v>
      </c>
      <c r="U301" s="154"/>
      <c r="V301" s="154"/>
      <c r="W301" s="159"/>
      <c r="X301" s="157"/>
      <c r="Y301" s="154" t="str">
        <f t="shared" si="7"/>
        <v/>
      </c>
      <c r="Z301" s="156"/>
      <c r="AA301" s="159"/>
      <c r="AB301" s="156"/>
    </row>
    <row r="302" spans="1:41" x14ac:dyDescent="0.25">
      <c r="A302">
        <v>52</v>
      </c>
      <c r="B302" s="42" t="str">
        <f t="shared" ca="1" si="8"/>
        <v/>
      </c>
      <c r="C302" s="36">
        <f t="shared" ca="1" si="8"/>
        <v>0</v>
      </c>
      <c r="D302" s="36">
        <f t="shared" ca="1" si="8"/>
        <v>0</v>
      </c>
      <c r="E302" s="36">
        <f t="shared" ca="1" si="8"/>
        <v>0</v>
      </c>
      <c r="F302" s="36">
        <f t="shared" ca="1" si="8"/>
        <v>0</v>
      </c>
      <c r="G302" s="36">
        <f t="shared" ca="1" si="8"/>
        <v>0</v>
      </c>
      <c r="H302" s="36">
        <f t="shared" ca="1" si="8"/>
        <v>0</v>
      </c>
      <c r="I302" s="43">
        <f t="shared" ca="1" si="8"/>
        <v>0</v>
      </c>
      <c r="J302" s="35"/>
      <c r="K302" s="42" t="str">
        <f t="shared" ca="1" si="6"/>
        <v/>
      </c>
      <c r="L302" s="36">
        <f t="shared" ca="1" si="6"/>
        <v>0</v>
      </c>
      <c r="M302" s="36">
        <f t="shared" ca="1" si="6"/>
        <v>0</v>
      </c>
      <c r="N302" s="36">
        <f t="shared" ca="1" si="6"/>
        <v>0</v>
      </c>
      <c r="O302" s="36">
        <f t="shared" ca="1" si="6"/>
        <v>0</v>
      </c>
      <c r="P302" s="36">
        <f t="shared" ca="1" si="6"/>
        <v>0</v>
      </c>
      <c r="Q302" s="36">
        <f t="shared" ca="1" si="6"/>
        <v>0</v>
      </c>
      <c r="R302" s="43">
        <f t="shared" ca="1" si="6"/>
        <v>0</v>
      </c>
      <c r="T302" s="154">
        <v>10</v>
      </c>
      <c r="U302" s="154"/>
      <c r="V302" s="154"/>
      <c r="W302" s="159"/>
      <c r="X302" s="157"/>
      <c r="Y302" s="154" t="str">
        <f t="shared" si="7"/>
        <v/>
      </c>
      <c r="Z302" s="156"/>
      <c r="AA302" s="159"/>
      <c r="AB302" s="156"/>
    </row>
    <row r="303" spans="1:41" x14ac:dyDescent="0.25">
      <c r="A303">
        <v>53</v>
      </c>
      <c r="B303" s="42" t="str">
        <f t="shared" ca="1" si="8"/>
        <v/>
      </c>
      <c r="C303" s="36">
        <f t="shared" ca="1" si="8"/>
        <v>0</v>
      </c>
      <c r="D303" s="36">
        <f t="shared" ca="1" si="8"/>
        <v>0</v>
      </c>
      <c r="E303" s="36">
        <f t="shared" ca="1" si="8"/>
        <v>0</v>
      </c>
      <c r="F303" s="36">
        <f t="shared" ca="1" si="8"/>
        <v>0</v>
      </c>
      <c r="G303" s="36">
        <f t="shared" ca="1" si="8"/>
        <v>0</v>
      </c>
      <c r="H303" s="36">
        <f t="shared" ca="1" si="8"/>
        <v>0</v>
      </c>
      <c r="I303" s="43">
        <f t="shared" ca="1" si="8"/>
        <v>0</v>
      </c>
      <c r="J303" s="35"/>
      <c r="K303" s="42" t="str">
        <f t="shared" ca="1" si="6"/>
        <v/>
      </c>
      <c r="L303" s="36">
        <f t="shared" ca="1" si="6"/>
        <v>0</v>
      </c>
      <c r="M303" s="36">
        <f t="shared" ca="1" si="6"/>
        <v>0</v>
      </c>
      <c r="N303" s="36">
        <f t="shared" ca="1" si="6"/>
        <v>0</v>
      </c>
      <c r="O303" s="36">
        <f t="shared" ca="1" si="6"/>
        <v>0</v>
      </c>
      <c r="P303" s="36">
        <f t="shared" ca="1" si="6"/>
        <v>0</v>
      </c>
      <c r="Q303" s="36">
        <f t="shared" ca="1" si="6"/>
        <v>0</v>
      </c>
      <c r="R303" s="43">
        <f t="shared" ca="1" si="6"/>
        <v>0</v>
      </c>
      <c r="T303" s="154">
        <v>11</v>
      </c>
      <c r="U303" s="154"/>
      <c r="V303" s="154"/>
      <c r="W303" s="159"/>
      <c r="X303" s="157"/>
      <c r="Y303" s="154" t="str">
        <f t="shared" si="7"/>
        <v/>
      </c>
      <c r="Z303" s="156"/>
      <c r="AA303" s="159"/>
      <c r="AB303" s="156"/>
    </row>
    <row r="304" spans="1:41" x14ac:dyDescent="0.25">
      <c r="A304">
        <v>54</v>
      </c>
      <c r="B304" s="42" t="str">
        <f t="shared" ca="1" si="8"/>
        <v/>
      </c>
      <c r="C304" s="36">
        <f t="shared" ca="1" si="8"/>
        <v>0</v>
      </c>
      <c r="D304" s="36">
        <f t="shared" ca="1" si="8"/>
        <v>0</v>
      </c>
      <c r="E304" s="36">
        <f t="shared" ca="1" si="8"/>
        <v>0</v>
      </c>
      <c r="F304" s="36">
        <f t="shared" ca="1" si="8"/>
        <v>0</v>
      </c>
      <c r="G304" s="36">
        <f t="shared" ca="1" si="8"/>
        <v>0</v>
      </c>
      <c r="H304" s="36">
        <f t="shared" ca="1" si="8"/>
        <v>0</v>
      </c>
      <c r="I304" s="43">
        <f t="shared" ca="1" si="8"/>
        <v>0</v>
      </c>
      <c r="J304" s="35"/>
      <c r="K304" s="42" t="str">
        <f t="shared" ca="1" si="6"/>
        <v/>
      </c>
      <c r="L304" s="36">
        <f t="shared" ca="1" si="6"/>
        <v>0</v>
      </c>
      <c r="M304" s="36">
        <f t="shared" ca="1" si="6"/>
        <v>0</v>
      </c>
      <c r="N304" s="36">
        <f t="shared" ca="1" si="6"/>
        <v>0</v>
      </c>
      <c r="O304" s="36">
        <f t="shared" ca="1" si="6"/>
        <v>0</v>
      </c>
      <c r="P304" s="36">
        <f t="shared" ca="1" si="6"/>
        <v>0</v>
      </c>
      <c r="Q304" s="36">
        <f t="shared" ca="1" si="6"/>
        <v>0</v>
      </c>
      <c r="R304" s="43">
        <f t="shared" ca="1" si="6"/>
        <v>0</v>
      </c>
      <c r="T304" s="154">
        <v>12</v>
      </c>
      <c r="U304" s="154"/>
      <c r="V304" s="154"/>
      <c r="W304" s="159"/>
      <c r="X304" s="157"/>
      <c r="Y304" s="154" t="str">
        <f t="shared" si="7"/>
        <v/>
      </c>
      <c r="Z304" s="156"/>
      <c r="AA304" s="159"/>
      <c r="AB304" s="156"/>
    </row>
    <row r="305" spans="1:37" x14ac:dyDescent="0.25">
      <c r="A305">
        <v>55</v>
      </c>
      <c r="B305" s="42" t="str">
        <f t="shared" ca="1" si="8"/>
        <v/>
      </c>
      <c r="C305" s="36">
        <f t="shared" ca="1" si="8"/>
        <v>0</v>
      </c>
      <c r="D305" s="36">
        <f t="shared" ca="1" si="8"/>
        <v>0</v>
      </c>
      <c r="E305" s="36">
        <f t="shared" ca="1" si="8"/>
        <v>0</v>
      </c>
      <c r="F305" s="36">
        <f t="shared" ca="1" si="8"/>
        <v>0</v>
      </c>
      <c r="G305" s="36">
        <f t="shared" ca="1" si="8"/>
        <v>0</v>
      </c>
      <c r="H305" s="36">
        <f t="shared" ca="1" si="8"/>
        <v>0</v>
      </c>
      <c r="I305" s="43">
        <f t="shared" ca="1" si="8"/>
        <v>0</v>
      </c>
      <c r="J305" s="35"/>
      <c r="K305" s="42" t="str">
        <f t="shared" ca="1" si="6"/>
        <v/>
      </c>
      <c r="L305" s="36">
        <f t="shared" ca="1" si="6"/>
        <v>0</v>
      </c>
      <c r="M305" s="36">
        <f t="shared" ca="1" si="6"/>
        <v>0</v>
      </c>
      <c r="N305" s="36">
        <f t="shared" ca="1" si="6"/>
        <v>0</v>
      </c>
      <c r="O305" s="36">
        <f t="shared" ca="1" si="6"/>
        <v>0</v>
      </c>
      <c r="P305" s="36">
        <f t="shared" ca="1" si="6"/>
        <v>0</v>
      </c>
      <c r="Q305" s="36">
        <f t="shared" ca="1" si="6"/>
        <v>0</v>
      </c>
      <c r="R305" s="43">
        <f t="shared" ca="1" si="6"/>
        <v>0</v>
      </c>
      <c r="T305" s="154">
        <v>13</v>
      </c>
      <c r="U305" s="154"/>
      <c r="V305" s="154"/>
      <c r="W305" s="159"/>
      <c r="X305" s="157"/>
      <c r="Y305" s="154" t="str">
        <f t="shared" si="7"/>
        <v/>
      </c>
      <c r="Z305" s="156"/>
      <c r="AA305" s="159"/>
      <c r="AB305" s="156"/>
    </row>
    <row r="306" spans="1:37" x14ac:dyDescent="0.25">
      <c r="A306">
        <v>56</v>
      </c>
      <c r="B306" s="42" t="str">
        <f t="shared" ca="1" si="8"/>
        <v/>
      </c>
      <c r="C306" s="36">
        <f t="shared" ca="1" si="8"/>
        <v>0</v>
      </c>
      <c r="D306" s="36">
        <f t="shared" ca="1" si="8"/>
        <v>0</v>
      </c>
      <c r="E306" s="36">
        <f t="shared" ca="1" si="8"/>
        <v>0</v>
      </c>
      <c r="F306" s="36">
        <f t="shared" ca="1" si="8"/>
        <v>0</v>
      </c>
      <c r="G306" s="36">
        <f t="shared" ca="1" si="8"/>
        <v>0</v>
      </c>
      <c r="H306" s="36">
        <f t="shared" ca="1" si="8"/>
        <v>0</v>
      </c>
      <c r="I306" s="43">
        <f t="shared" ca="1" si="8"/>
        <v>0</v>
      </c>
      <c r="J306" s="35"/>
      <c r="K306" s="42" t="str">
        <f t="shared" ca="1" si="6"/>
        <v/>
      </c>
      <c r="L306" s="36">
        <f t="shared" ca="1" si="6"/>
        <v>0</v>
      </c>
      <c r="M306" s="36">
        <f t="shared" ca="1" si="6"/>
        <v>0</v>
      </c>
      <c r="N306" s="36">
        <f t="shared" ca="1" si="6"/>
        <v>0</v>
      </c>
      <c r="O306" s="36">
        <f t="shared" ca="1" si="6"/>
        <v>0</v>
      </c>
      <c r="P306" s="36">
        <f t="shared" ca="1" si="6"/>
        <v>0</v>
      </c>
      <c r="Q306" s="36">
        <f t="shared" ca="1" si="6"/>
        <v>0</v>
      </c>
      <c r="R306" s="43">
        <f t="shared" ca="1" si="6"/>
        <v>0</v>
      </c>
      <c r="T306" s="154">
        <v>14</v>
      </c>
      <c r="U306" s="154"/>
      <c r="V306" s="154"/>
      <c r="W306" s="159"/>
      <c r="X306" s="157"/>
      <c r="Y306" s="154" t="str">
        <f t="shared" si="7"/>
        <v/>
      </c>
      <c r="Z306" s="156"/>
      <c r="AA306" s="159"/>
      <c r="AB306" s="156"/>
    </row>
    <row r="307" spans="1:37" x14ac:dyDescent="0.25">
      <c r="A307">
        <v>57</v>
      </c>
      <c r="B307" s="42" t="str">
        <f t="shared" ca="1" si="8"/>
        <v/>
      </c>
      <c r="C307" s="36">
        <f t="shared" ca="1" si="8"/>
        <v>0</v>
      </c>
      <c r="D307" s="36">
        <f t="shared" ca="1" si="8"/>
        <v>0</v>
      </c>
      <c r="E307" s="36">
        <f t="shared" ca="1" si="8"/>
        <v>0</v>
      </c>
      <c r="F307" s="36">
        <f t="shared" ca="1" si="8"/>
        <v>0</v>
      </c>
      <c r="G307" s="36">
        <f t="shared" ca="1" si="8"/>
        <v>0</v>
      </c>
      <c r="H307" s="36">
        <f t="shared" ca="1" si="8"/>
        <v>0</v>
      </c>
      <c r="I307" s="43">
        <f t="shared" ca="1" si="8"/>
        <v>0</v>
      </c>
      <c r="J307" s="35"/>
      <c r="K307" s="42" t="str">
        <f t="shared" ca="1" si="6"/>
        <v/>
      </c>
      <c r="L307" s="36">
        <f t="shared" ca="1" si="6"/>
        <v>0</v>
      </c>
      <c r="M307" s="36">
        <f t="shared" ca="1" si="6"/>
        <v>0</v>
      </c>
      <c r="N307" s="36">
        <f t="shared" ca="1" si="6"/>
        <v>0</v>
      </c>
      <c r="O307" s="36">
        <f t="shared" ca="1" si="6"/>
        <v>0</v>
      </c>
      <c r="P307" s="36">
        <f t="shared" ca="1" si="6"/>
        <v>0</v>
      </c>
      <c r="Q307" s="36">
        <f t="shared" ca="1" si="6"/>
        <v>0</v>
      </c>
      <c r="R307" s="43">
        <f t="shared" ca="1" si="6"/>
        <v>0</v>
      </c>
      <c r="T307" s="154">
        <v>15</v>
      </c>
      <c r="U307" s="154"/>
      <c r="V307" s="154"/>
      <c r="W307" s="159"/>
      <c r="X307" s="157"/>
      <c r="Y307" s="154" t="str">
        <f t="shared" si="7"/>
        <v/>
      </c>
      <c r="Z307" s="156"/>
      <c r="AA307" s="159"/>
      <c r="AB307" s="156"/>
    </row>
    <row r="308" spans="1:37" x14ac:dyDescent="0.25">
      <c r="A308">
        <v>58</v>
      </c>
      <c r="B308" s="42" t="str">
        <f t="shared" ca="1" si="8"/>
        <v/>
      </c>
      <c r="C308" s="36">
        <f t="shared" ca="1" si="8"/>
        <v>0</v>
      </c>
      <c r="D308" s="36">
        <f t="shared" ca="1" si="8"/>
        <v>0</v>
      </c>
      <c r="E308" s="36">
        <f t="shared" ca="1" si="8"/>
        <v>0</v>
      </c>
      <c r="F308" s="36">
        <f t="shared" ca="1" si="8"/>
        <v>0</v>
      </c>
      <c r="G308" s="36">
        <f t="shared" ca="1" si="8"/>
        <v>0</v>
      </c>
      <c r="H308" s="36">
        <f t="shared" ca="1" si="8"/>
        <v>0</v>
      </c>
      <c r="I308" s="43">
        <f t="shared" ca="1" si="8"/>
        <v>0</v>
      </c>
      <c r="J308" s="35"/>
      <c r="K308" s="42" t="str">
        <f t="shared" ca="1" si="6"/>
        <v/>
      </c>
      <c r="L308" s="36">
        <f t="shared" ca="1" si="6"/>
        <v>0</v>
      </c>
      <c r="M308" s="36">
        <f t="shared" ca="1" si="6"/>
        <v>0</v>
      </c>
      <c r="N308" s="36">
        <f t="shared" ca="1" si="6"/>
        <v>0</v>
      </c>
      <c r="O308" s="36">
        <f t="shared" ca="1" si="6"/>
        <v>0</v>
      </c>
      <c r="P308" s="36">
        <f t="shared" ca="1" si="6"/>
        <v>0</v>
      </c>
      <c r="Q308" s="36">
        <f t="shared" ca="1" si="6"/>
        <v>0</v>
      </c>
      <c r="R308" s="43">
        <f t="shared" ca="1" si="6"/>
        <v>0</v>
      </c>
      <c r="T308" s="154">
        <v>16</v>
      </c>
      <c r="U308" s="154"/>
      <c r="V308" s="154"/>
      <c r="W308" s="159"/>
      <c r="X308" s="157"/>
      <c r="Y308" s="154" t="str">
        <f t="shared" si="7"/>
        <v/>
      </c>
      <c r="Z308" s="156"/>
      <c r="AA308" s="159"/>
      <c r="AB308" s="156"/>
    </row>
    <row r="309" spans="1:37" x14ac:dyDescent="0.25">
      <c r="A309">
        <v>59</v>
      </c>
      <c r="B309" s="42" t="str">
        <f t="shared" ca="1" si="8"/>
        <v/>
      </c>
      <c r="C309" s="36">
        <f t="shared" ca="1" si="8"/>
        <v>0</v>
      </c>
      <c r="D309" s="36">
        <f t="shared" ca="1" si="8"/>
        <v>0</v>
      </c>
      <c r="E309" s="36">
        <f t="shared" ca="1" si="8"/>
        <v>0</v>
      </c>
      <c r="F309" s="36">
        <f t="shared" ca="1" si="8"/>
        <v>0</v>
      </c>
      <c r="G309" s="36">
        <f t="shared" ca="1" si="8"/>
        <v>0</v>
      </c>
      <c r="H309" s="36">
        <f t="shared" ca="1" si="8"/>
        <v>0</v>
      </c>
      <c r="I309" s="43">
        <f t="shared" ca="1" si="8"/>
        <v>0</v>
      </c>
      <c r="J309" s="35"/>
      <c r="K309" s="42" t="str">
        <f t="shared" ca="1" si="6"/>
        <v/>
      </c>
      <c r="L309" s="36">
        <f t="shared" ca="1" si="6"/>
        <v>0</v>
      </c>
      <c r="M309" s="36">
        <f t="shared" ca="1" si="6"/>
        <v>0</v>
      </c>
      <c r="N309" s="36">
        <f t="shared" ca="1" si="6"/>
        <v>0</v>
      </c>
      <c r="O309" s="36">
        <f t="shared" ca="1" si="6"/>
        <v>0</v>
      </c>
      <c r="P309" s="36">
        <f t="shared" ca="1" si="6"/>
        <v>0</v>
      </c>
      <c r="Q309" s="36">
        <f t="shared" ca="1" si="6"/>
        <v>0</v>
      </c>
      <c r="R309" s="43">
        <f t="shared" ca="1" si="6"/>
        <v>0</v>
      </c>
      <c r="T309" s="154">
        <v>17</v>
      </c>
      <c r="U309" s="154"/>
      <c r="V309" s="154"/>
      <c r="W309" s="159"/>
      <c r="X309" s="157"/>
      <c r="Y309" s="154" t="str">
        <f t="shared" si="7"/>
        <v/>
      </c>
      <c r="Z309" s="156"/>
      <c r="AA309" s="159"/>
      <c r="AB309" s="156"/>
    </row>
    <row r="310" spans="1:37" x14ac:dyDescent="0.25">
      <c r="A310">
        <v>60</v>
      </c>
      <c r="B310" s="42" t="str">
        <f t="shared" ca="1" si="8"/>
        <v/>
      </c>
      <c r="C310" s="36">
        <f t="shared" ca="1" si="8"/>
        <v>0</v>
      </c>
      <c r="D310" s="36">
        <f t="shared" ca="1" si="8"/>
        <v>0</v>
      </c>
      <c r="E310" s="36">
        <f t="shared" ca="1" si="8"/>
        <v>0</v>
      </c>
      <c r="F310" s="36">
        <f t="shared" ca="1" si="8"/>
        <v>0</v>
      </c>
      <c r="G310" s="36">
        <f t="shared" ca="1" si="8"/>
        <v>0</v>
      </c>
      <c r="H310" s="36">
        <f t="shared" ca="1" si="8"/>
        <v>0</v>
      </c>
      <c r="I310" s="43">
        <f t="shared" ca="1" si="8"/>
        <v>0</v>
      </c>
      <c r="J310" s="35"/>
      <c r="K310" s="42" t="str">
        <f t="shared" ca="1" si="6"/>
        <v/>
      </c>
      <c r="L310" s="36">
        <f t="shared" ca="1" si="6"/>
        <v>0</v>
      </c>
      <c r="M310" s="36">
        <f t="shared" ca="1" si="6"/>
        <v>0</v>
      </c>
      <c r="N310" s="36">
        <f t="shared" ca="1" si="6"/>
        <v>0</v>
      </c>
      <c r="O310" s="36">
        <f t="shared" ca="1" si="6"/>
        <v>0</v>
      </c>
      <c r="P310" s="36">
        <f t="shared" ca="1" si="6"/>
        <v>0</v>
      </c>
      <c r="Q310" s="36">
        <f t="shared" ca="1" si="6"/>
        <v>0</v>
      </c>
      <c r="R310" s="43">
        <f t="shared" ca="1" si="6"/>
        <v>0</v>
      </c>
      <c r="T310" s="154">
        <v>18</v>
      </c>
      <c r="U310" s="154"/>
      <c r="V310" s="154"/>
      <c r="W310" s="159"/>
      <c r="X310" s="157"/>
      <c r="Y310" s="154" t="str">
        <f t="shared" si="7"/>
        <v/>
      </c>
      <c r="Z310" s="156"/>
      <c r="AA310" s="159"/>
      <c r="AB310" s="156"/>
    </row>
    <row r="311" spans="1:37" x14ac:dyDescent="0.25">
      <c r="A311">
        <v>61</v>
      </c>
      <c r="B311" s="42" t="str">
        <f t="shared" ca="1" si="8"/>
        <v/>
      </c>
      <c r="C311" s="36">
        <f t="shared" ca="1" si="8"/>
        <v>0</v>
      </c>
      <c r="D311" s="36">
        <f t="shared" ca="1" si="8"/>
        <v>0</v>
      </c>
      <c r="E311" s="36">
        <f t="shared" ca="1" si="8"/>
        <v>0</v>
      </c>
      <c r="F311" s="36">
        <f t="shared" ca="1" si="8"/>
        <v>0</v>
      </c>
      <c r="G311" s="36">
        <f t="shared" ca="1" si="8"/>
        <v>0</v>
      </c>
      <c r="H311" s="36">
        <f t="shared" ca="1" si="8"/>
        <v>0</v>
      </c>
      <c r="I311" s="43">
        <f t="shared" ca="1" si="8"/>
        <v>0</v>
      </c>
      <c r="J311" s="35"/>
      <c r="K311" s="42" t="str">
        <f t="shared" ca="1" si="6"/>
        <v/>
      </c>
      <c r="L311" s="36">
        <f t="shared" ca="1" si="6"/>
        <v>0</v>
      </c>
      <c r="M311" s="36">
        <f t="shared" ca="1" si="6"/>
        <v>0</v>
      </c>
      <c r="N311" s="36">
        <f t="shared" ca="1" si="6"/>
        <v>0</v>
      </c>
      <c r="O311" s="36">
        <f t="shared" ca="1" si="6"/>
        <v>0</v>
      </c>
      <c r="P311" s="36">
        <f t="shared" ca="1" si="6"/>
        <v>0</v>
      </c>
      <c r="Q311" s="36">
        <f t="shared" ca="1" si="6"/>
        <v>0</v>
      </c>
      <c r="R311" s="43">
        <f t="shared" ca="1" si="6"/>
        <v>0</v>
      </c>
      <c r="T311" s="154">
        <v>19</v>
      </c>
      <c r="U311" s="154"/>
      <c r="V311" s="154"/>
      <c r="W311" s="159"/>
      <c r="X311" s="157"/>
      <c r="Y311" s="154" t="str">
        <f t="shared" si="7"/>
        <v/>
      </c>
      <c r="Z311" s="156"/>
      <c r="AA311" s="159"/>
      <c r="AB311" s="156"/>
    </row>
    <row r="312" spans="1:37" x14ac:dyDescent="0.25">
      <c r="A312">
        <v>62</v>
      </c>
      <c r="B312" s="42">
        <f t="shared" ca="1" si="8"/>
        <v>0</v>
      </c>
      <c r="C312" s="36" t="str">
        <f t="shared" ca="1" si="8"/>
        <v>Total</v>
      </c>
      <c r="D312" s="36">
        <f t="shared" ca="1" si="8"/>
        <v>0</v>
      </c>
      <c r="E312" s="36">
        <f t="shared" ca="1" si="8"/>
        <v>0</v>
      </c>
      <c r="F312" s="36">
        <f t="shared" ca="1" si="8"/>
        <v>0</v>
      </c>
      <c r="G312" s="36">
        <f t="shared" ca="1" si="8"/>
        <v>0</v>
      </c>
      <c r="H312" s="36">
        <f t="shared" ca="1" si="8"/>
        <v>0</v>
      </c>
      <c r="I312" s="43">
        <f t="shared" ca="1" si="8"/>
        <v>0</v>
      </c>
      <c r="J312" s="35"/>
      <c r="K312" s="42">
        <f t="shared" ca="1" si="6"/>
        <v>0</v>
      </c>
      <c r="L312" s="36" t="str">
        <f t="shared" ca="1" si="6"/>
        <v>Total</v>
      </c>
      <c r="M312" s="36">
        <f t="shared" ca="1" si="6"/>
        <v>0</v>
      </c>
      <c r="N312" s="36">
        <f t="shared" ca="1" si="6"/>
        <v>0</v>
      </c>
      <c r="O312" s="36">
        <f t="shared" ca="1" si="6"/>
        <v>0</v>
      </c>
      <c r="P312" s="36">
        <f t="shared" ca="1" si="6"/>
        <v>0</v>
      </c>
      <c r="Q312" s="36">
        <f t="shared" ca="1" si="6"/>
        <v>0</v>
      </c>
      <c r="R312" s="43">
        <f t="shared" ca="1" si="6"/>
        <v>0</v>
      </c>
      <c r="T312" s="154">
        <v>20</v>
      </c>
      <c r="U312" s="154"/>
      <c r="V312" s="154"/>
      <c r="W312" s="159"/>
      <c r="X312" s="157"/>
      <c r="Y312" s="154" t="str">
        <f t="shared" si="7"/>
        <v/>
      </c>
      <c r="Z312" s="156"/>
      <c r="AA312" s="159"/>
      <c r="AB312" s="156"/>
    </row>
    <row r="313" spans="1:37" x14ac:dyDescent="0.25">
      <c r="A313">
        <v>63</v>
      </c>
      <c r="B313" s="42">
        <f t="shared" ca="1" si="8"/>
        <v>0</v>
      </c>
      <c r="C313" s="36">
        <f t="shared" ca="1" si="8"/>
        <v>0</v>
      </c>
      <c r="D313" s="36">
        <f t="shared" ca="1" si="8"/>
        <v>0</v>
      </c>
      <c r="E313" s="36">
        <f t="shared" ca="1" si="8"/>
        <v>0</v>
      </c>
      <c r="F313" s="36">
        <f t="shared" ca="1" si="8"/>
        <v>0</v>
      </c>
      <c r="G313" s="36">
        <f t="shared" ca="1" si="8"/>
        <v>0</v>
      </c>
      <c r="H313" s="36">
        <f t="shared" ca="1" si="8"/>
        <v>0</v>
      </c>
      <c r="I313" s="43">
        <f t="shared" ca="1" si="8"/>
        <v>0</v>
      </c>
      <c r="J313" s="35"/>
      <c r="K313" s="42">
        <f t="shared" ca="1" si="6"/>
        <v>0</v>
      </c>
      <c r="L313" s="36">
        <f t="shared" ca="1" si="6"/>
        <v>0</v>
      </c>
      <c r="M313" s="36">
        <f t="shared" ca="1" si="6"/>
        <v>0</v>
      </c>
      <c r="N313" s="36">
        <f t="shared" ca="1" si="6"/>
        <v>0</v>
      </c>
      <c r="O313" s="36">
        <f t="shared" ca="1" si="6"/>
        <v>0</v>
      </c>
      <c r="P313" s="36">
        <f t="shared" ca="1" si="6"/>
        <v>0</v>
      </c>
      <c r="Q313" s="36">
        <f t="shared" ca="1" si="6"/>
        <v>0</v>
      </c>
      <c r="R313" s="43">
        <f t="shared" ca="1" si="6"/>
        <v>0</v>
      </c>
      <c r="T313" s="154">
        <v>21</v>
      </c>
      <c r="U313" s="154"/>
      <c r="V313" s="154"/>
      <c r="W313" s="159"/>
      <c r="X313" s="157"/>
      <c r="Y313" s="154" t="str">
        <f t="shared" si="7"/>
        <v/>
      </c>
      <c r="Z313" s="156"/>
      <c r="AA313" s="159"/>
      <c r="AB313" s="156"/>
      <c r="AC313" s="38"/>
    </row>
    <row r="314" spans="1:37" x14ac:dyDescent="0.25">
      <c r="A314">
        <v>64</v>
      </c>
      <c r="B314" s="42">
        <f t="shared" ca="1" si="8"/>
        <v>0</v>
      </c>
      <c r="C314" s="36">
        <f t="shared" ca="1" si="8"/>
        <v>0</v>
      </c>
      <c r="D314" s="36">
        <f t="shared" ca="1" si="8"/>
        <v>0</v>
      </c>
      <c r="E314" s="36">
        <f t="shared" ca="1" si="8"/>
        <v>0</v>
      </c>
      <c r="F314" s="36">
        <f t="shared" ca="1" si="8"/>
        <v>0</v>
      </c>
      <c r="G314" s="36">
        <f t="shared" ca="1" si="8"/>
        <v>0</v>
      </c>
      <c r="H314" s="36">
        <f t="shared" ca="1" si="8"/>
        <v>0</v>
      </c>
      <c r="I314" s="43">
        <f t="shared" ca="1" si="8"/>
        <v>0</v>
      </c>
      <c r="J314" s="35"/>
      <c r="K314" s="42">
        <f t="shared" ca="1" si="6"/>
        <v>0</v>
      </c>
      <c r="L314" s="36">
        <f t="shared" ca="1" si="6"/>
        <v>0</v>
      </c>
      <c r="M314" s="36">
        <f t="shared" ca="1" si="6"/>
        <v>0</v>
      </c>
      <c r="N314" s="36">
        <f t="shared" ca="1" si="6"/>
        <v>0</v>
      </c>
      <c r="O314" s="36">
        <f t="shared" ca="1" si="6"/>
        <v>0</v>
      </c>
      <c r="P314" s="36">
        <f t="shared" ca="1" si="6"/>
        <v>0</v>
      </c>
      <c r="Q314" s="36">
        <f t="shared" ca="1" si="6"/>
        <v>0</v>
      </c>
      <c r="R314" s="43">
        <f t="shared" ca="1" si="6"/>
        <v>0</v>
      </c>
      <c r="T314" s="154">
        <v>22</v>
      </c>
      <c r="U314" s="154"/>
      <c r="V314" s="154"/>
      <c r="W314" s="160"/>
      <c r="X314" s="157"/>
      <c r="Y314" s="154" t="str">
        <f t="shared" si="7"/>
        <v/>
      </c>
      <c r="Z314" s="156"/>
      <c r="AA314" s="159"/>
      <c r="AB314" s="156"/>
    </row>
    <row r="315" spans="1:37" s="38" customFormat="1" x14ac:dyDescent="0.25">
      <c r="A315">
        <v>65</v>
      </c>
      <c r="B315" s="42" t="str">
        <f t="shared" ca="1" si="8"/>
        <v>Capex Plan</v>
      </c>
      <c r="C315" s="36">
        <f t="shared" ca="1" si="8"/>
        <v>0</v>
      </c>
      <c r="D315" s="36">
        <f t="shared" ca="1" si="8"/>
        <v>0</v>
      </c>
      <c r="E315" s="36">
        <f t="shared" ca="1" si="8"/>
        <v>0</v>
      </c>
      <c r="F315" s="36" t="str">
        <f t="shared" ca="1" si="8"/>
        <v>OpEX Plan</v>
      </c>
      <c r="G315" s="36">
        <f t="shared" ca="1" si="8"/>
        <v>0</v>
      </c>
      <c r="H315" s="36">
        <f t="shared" ca="1" si="8"/>
        <v>0</v>
      </c>
      <c r="I315" s="43">
        <f t="shared" ca="1" si="8"/>
        <v>0</v>
      </c>
      <c r="J315" s="37"/>
      <c r="K315" s="42" t="str">
        <f t="shared" ca="1" si="6"/>
        <v>Capex Plan</v>
      </c>
      <c r="L315" s="36">
        <f t="shared" ca="1" si="6"/>
        <v>0</v>
      </c>
      <c r="M315" s="36">
        <f t="shared" ca="1" si="6"/>
        <v>0</v>
      </c>
      <c r="N315" s="36">
        <f t="shared" ca="1" si="6"/>
        <v>0</v>
      </c>
      <c r="O315" s="36" t="str">
        <f t="shared" ca="1" si="6"/>
        <v>OpEX Plan</v>
      </c>
      <c r="P315" s="36">
        <f t="shared" ca="1" si="6"/>
        <v>0</v>
      </c>
      <c r="Q315" s="36">
        <f t="shared" ca="1" si="6"/>
        <v>0</v>
      </c>
      <c r="R315" s="43">
        <f t="shared" ca="1" si="6"/>
        <v>0</v>
      </c>
      <c r="S315"/>
      <c r="T315" s="154">
        <v>23</v>
      </c>
      <c r="U315" s="154"/>
      <c r="V315" s="154"/>
      <c r="W315" s="159"/>
      <c r="X315" s="157"/>
      <c r="Y315" s="154" t="str">
        <f t="shared" si="7"/>
        <v/>
      </c>
      <c r="Z315" s="156"/>
      <c r="AA315" s="159"/>
      <c r="AB315" s="156"/>
      <c r="AC315"/>
      <c r="AD315"/>
      <c r="AE315"/>
      <c r="AF315"/>
      <c r="AG315"/>
      <c r="AH315"/>
      <c r="AI315"/>
      <c r="AJ315"/>
      <c r="AK315"/>
    </row>
    <row r="316" spans="1:37" x14ac:dyDescent="0.25">
      <c r="A316">
        <v>66</v>
      </c>
      <c r="B316" s="42" t="str">
        <f t="shared" ca="1" si="8"/>
        <v>Already approved CapIn</v>
      </c>
      <c r="C316" s="36">
        <f t="shared" ca="1" si="8"/>
        <v>0</v>
      </c>
      <c r="D316" s="36">
        <f t="shared" ca="1" si="8"/>
        <v>0</v>
      </c>
      <c r="E316" s="36">
        <f t="shared" ca="1" si="8"/>
        <v>0</v>
      </c>
      <c r="F316" s="36" t="str">
        <f t="shared" ca="1" si="8"/>
        <v>WSS rev inc</v>
      </c>
      <c r="G316" s="36">
        <f t="shared" ca="1" si="8"/>
        <v>0</v>
      </c>
      <c r="H316" s="36">
        <f t="shared" ca="1" si="8"/>
        <v>254.46499755331854</v>
      </c>
      <c r="I316" s="43">
        <f t="shared" ca="1" si="8"/>
        <v>0</v>
      </c>
      <c r="J316" s="35"/>
      <c r="K316" s="42" t="str">
        <f t="shared" ca="1" si="6"/>
        <v>Already approved CapIn</v>
      </c>
      <c r="L316" s="36">
        <f t="shared" ca="1" si="6"/>
        <v>0</v>
      </c>
      <c r="M316" s="36">
        <f t="shared" ca="1" si="6"/>
        <v>0</v>
      </c>
      <c r="N316" s="36">
        <f t="shared" ca="1" si="6"/>
        <v>0</v>
      </c>
      <c r="O316" s="36" t="str">
        <f t="shared" ca="1" si="6"/>
        <v>WSS rev inc</v>
      </c>
      <c r="P316" s="36">
        <f t="shared" ca="1" si="6"/>
        <v>0</v>
      </c>
      <c r="Q316" s="36">
        <f t="shared" ca="1" si="6"/>
        <v>254.46499755331854</v>
      </c>
      <c r="R316" s="43">
        <f t="shared" ref="L316:R327" ca="1" si="9">INDEX(INDIRECT($R$251),$A316,R$250)</f>
        <v>0</v>
      </c>
      <c r="T316" s="154">
        <v>24</v>
      </c>
      <c r="U316" s="154"/>
      <c r="V316" s="154"/>
      <c r="W316" s="159"/>
      <c r="X316" s="157"/>
      <c r="Y316" s="154" t="str">
        <f t="shared" si="7"/>
        <v/>
      </c>
      <c r="Z316" s="156"/>
      <c r="AA316" s="159"/>
      <c r="AB316" s="156"/>
    </row>
    <row r="317" spans="1:37" x14ac:dyDescent="0.25">
      <c r="A317">
        <v>67</v>
      </c>
      <c r="B317" s="42" t="str">
        <f t="shared" ca="1" si="8"/>
        <v>Grant-in-aids</v>
      </c>
      <c r="C317" s="36">
        <f t="shared" ca="1" si="8"/>
        <v>85.5</v>
      </c>
      <c r="D317" s="36">
        <f t="shared" ca="1" si="8"/>
        <v>0</v>
      </c>
      <c r="E317" s="36">
        <f t="shared" ca="1" si="8"/>
        <v>0</v>
      </c>
      <c r="F317" s="36" t="str">
        <f t="shared" ca="1" si="8"/>
        <v>Rev from PIP</v>
      </c>
      <c r="G317" s="36">
        <f t="shared" ca="1" si="8"/>
        <v>0</v>
      </c>
      <c r="H317" s="36">
        <f t="shared" ca="1" si="8"/>
        <v>0.30449999999999022</v>
      </c>
      <c r="I317" s="43">
        <f t="shared" ca="1" si="8"/>
        <v>0</v>
      </c>
      <c r="J317" s="35"/>
      <c r="K317" s="42" t="str">
        <f t="shared" ref="K317:K327" ca="1" si="10">INDEX(INDIRECT($R$251),$A317,K$250)</f>
        <v>Grant-in-aids</v>
      </c>
      <c r="L317" s="36">
        <f t="shared" ca="1" si="9"/>
        <v>96.300000000000011</v>
      </c>
      <c r="M317" s="36">
        <f t="shared" ca="1" si="9"/>
        <v>0</v>
      </c>
      <c r="N317" s="36">
        <f t="shared" ca="1" si="9"/>
        <v>0</v>
      </c>
      <c r="O317" s="36" t="str">
        <f t="shared" ca="1" si="9"/>
        <v>Rev from PIP</v>
      </c>
      <c r="P317" s="36">
        <f t="shared" ca="1" si="9"/>
        <v>0</v>
      </c>
      <c r="Q317" s="36">
        <f t="shared" ca="1" si="9"/>
        <v>0.30449999999999022</v>
      </c>
      <c r="R317" s="43">
        <f t="shared" ca="1" si="9"/>
        <v>0</v>
      </c>
      <c r="T317" s="154">
        <v>25</v>
      </c>
      <c r="U317" s="154"/>
      <c r="V317" s="154"/>
      <c r="W317" s="159"/>
      <c r="X317" s="157"/>
      <c r="Y317" s="154" t="str">
        <f t="shared" si="7"/>
        <v/>
      </c>
      <c r="Z317" s="156"/>
      <c r="AA317" s="159"/>
      <c r="AB317" s="156"/>
    </row>
    <row r="318" spans="1:37" x14ac:dyDescent="0.25">
      <c r="A318">
        <v>68</v>
      </c>
      <c r="B318" s="42" t="str">
        <f t="shared" ca="1" si="8"/>
        <v xml:space="preserve">Public contributions </v>
      </c>
      <c r="C318" s="36">
        <f t="shared" ca="1" si="8"/>
        <v>1396.6188714975001</v>
      </c>
      <c r="D318" s="36">
        <f t="shared" ca="1" si="8"/>
        <v>0</v>
      </c>
      <c r="E318" s="36">
        <f t="shared" ca="1" si="8"/>
        <v>0</v>
      </c>
      <c r="F318" s="36" t="str">
        <f t="shared" ca="1" si="8"/>
        <v>Tariff revision</v>
      </c>
      <c r="G318" s="36">
        <f t="shared" ca="1" si="8"/>
        <v>0</v>
      </c>
      <c r="H318" s="36">
        <f t="shared" ca="1" si="8"/>
        <v>444.07276491304913</v>
      </c>
      <c r="I318" s="43">
        <f t="shared" ca="1" si="8"/>
        <v>0</v>
      </c>
      <c r="J318" s="35"/>
      <c r="K318" s="42" t="str">
        <f t="shared" ca="1" si="10"/>
        <v xml:space="preserve">Public contributions </v>
      </c>
      <c r="L318" s="36">
        <f t="shared" ca="1" si="9"/>
        <v>1396.6188714975001</v>
      </c>
      <c r="M318" s="36">
        <f t="shared" ca="1" si="9"/>
        <v>0</v>
      </c>
      <c r="N318" s="36">
        <f t="shared" ca="1" si="9"/>
        <v>0</v>
      </c>
      <c r="O318" s="36" t="str">
        <f t="shared" ca="1" si="9"/>
        <v>Tariff revision</v>
      </c>
      <c r="P318" s="36">
        <f t="shared" ca="1" si="9"/>
        <v>0</v>
      </c>
      <c r="Q318" s="36">
        <f t="shared" ca="1" si="9"/>
        <v>444.07276491304913</v>
      </c>
      <c r="R318" s="43">
        <f t="shared" ca="1" si="9"/>
        <v>0</v>
      </c>
      <c r="T318" s="154">
        <v>26</v>
      </c>
      <c r="U318" s="154"/>
      <c r="V318" s="154"/>
      <c r="W318" s="159"/>
      <c r="X318" s="157"/>
      <c r="Y318" s="154" t="str">
        <f t="shared" si="7"/>
        <v/>
      </c>
      <c r="Z318" s="156"/>
      <c r="AA318" s="159"/>
      <c r="AB318" s="156"/>
    </row>
    <row r="319" spans="1:37" x14ac:dyDescent="0.25">
      <c r="A319">
        <v>69</v>
      </c>
      <c r="B319" s="42" t="str">
        <f t="shared" ca="1" si="8"/>
        <v>Internal fund transfers</v>
      </c>
      <c r="C319" s="36">
        <f t="shared" ca="1" si="8"/>
        <v>882</v>
      </c>
      <c r="D319" s="36">
        <f t="shared" ca="1" si="8"/>
        <v>0</v>
      </c>
      <c r="E319" s="36">
        <f t="shared" ca="1" si="8"/>
        <v>0</v>
      </c>
      <c r="F319" s="36" t="str">
        <f t="shared" ca="1" si="8"/>
        <v>Non-WSS transfer</v>
      </c>
      <c r="G319" s="36">
        <f t="shared" ca="1" si="8"/>
        <v>0</v>
      </c>
      <c r="H319" s="36">
        <f t="shared" ca="1" si="8"/>
        <v>710</v>
      </c>
      <c r="I319" s="43">
        <f t="shared" ca="1" si="8"/>
        <v>0</v>
      </c>
      <c r="J319" s="35"/>
      <c r="K319" s="42" t="str">
        <f t="shared" ca="1" si="10"/>
        <v>Internal fund transfers</v>
      </c>
      <c r="L319" s="36">
        <f t="shared" ca="1" si="9"/>
        <v>732</v>
      </c>
      <c r="M319" s="36">
        <f t="shared" ca="1" si="9"/>
        <v>0</v>
      </c>
      <c r="N319" s="36">
        <f t="shared" ca="1" si="9"/>
        <v>0</v>
      </c>
      <c r="O319" s="36" t="str">
        <f t="shared" ca="1" si="9"/>
        <v>Non-WSS transfer</v>
      </c>
      <c r="P319" s="36">
        <f t="shared" ca="1" si="9"/>
        <v>0</v>
      </c>
      <c r="Q319" s="36">
        <f t="shared" ca="1" si="9"/>
        <v>650</v>
      </c>
      <c r="R319" s="43">
        <f t="shared" ca="1" si="9"/>
        <v>0</v>
      </c>
      <c r="T319" s="154">
        <v>27</v>
      </c>
      <c r="U319" s="154"/>
      <c r="V319" s="154"/>
      <c r="W319" s="159"/>
      <c r="X319" s="157"/>
      <c r="Y319" s="154" t="str">
        <f t="shared" si="7"/>
        <v/>
      </c>
      <c r="Z319" s="156"/>
      <c r="AA319" s="159"/>
      <c r="AB319" s="156"/>
    </row>
    <row r="320" spans="1:37" x14ac:dyDescent="0.25">
      <c r="A320">
        <v>70</v>
      </c>
      <c r="B320" s="42" t="str">
        <f t="shared" ca="1" si="8"/>
        <v>Borrowings</v>
      </c>
      <c r="C320" s="36">
        <f t="shared" ca="1" si="8"/>
        <v>0</v>
      </c>
      <c r="D320" s="36">
        <f t="shared" ca="1" si="8"/>
        <v>0</v>
      </c>
      <c r="E320" s="36">
        <f t="shared" ca="1" si="8"/>
        <v>0</v>
      </c>
      <c r="F320" s="36">
        <f t="shared" ca="1" si="8"/>
        <v>0</v>
      </c>
      <c r="G320" s="36">
        <f t="shared" ca="1" si="8"/>
        <v>0</v>
      </c>
      <c r="H320" s="36">
        <f t="shared" ca="1" si="8"/>
        <v>0</v>
      </c>
      <c r="I320" s="43">
        <f t="shared" ca="1" si="8"/>
        <v>0</v>
      </c>
      <c r="J320" s="35"/>
      <c r="K320" s="42" t="str">
        <f t="shared" ca="1" si="10"/>
        <v>Borrowings</v>
      </c>
      <c r="L320" s="36">
        <f t="shared" ca="1" si="9"/>
        <v>0</v>
      </c>
      <c r="M320" s="36">
        <f t="shared" ca="1" si="9"/>
        <v>0</v>
      </c>
      <c r="N320" s="36">
        <f t="shared" ca="1" si="9"/>
        <v>0</v>
      </c>
      <c r="O320" s="36">
        <f t="shared" ca="1" si="9"/>
        <v>0</v>
      </c>
      <c r="P320" s="36">
        <f t="shared" ca="1" si="9"/>
        <v>0</v>
      </c>
      <c r="Q320" s="36">
        <f t="shared" ca="1" si="9"/>
        <v>0</v>
      </c>
      <c r="R320" s="43">
        <f t="shared" ca="1" si="9"/>
        <v>0</v>
      </c>
      <c r="T320" s="36"/>
      <c r="U320" s="36"/>
      <c r="V320" s="36"/>
      <c r="W320" s="36"/>
      <c r="X320" s="36"/>
      <c r="Y320" s="36"/>
      <c r="Z320" s="36"/>
      <c r="AA320" s="36"/>
    </row>
    <row r="321" spans="1:28" x14ac:dyDescent="0.25">
      <c r="A321">
        <v>71</v>
      </c>
      <c r="B321" s="42">
        <f t="shared" ca="1" si="8"/>
        <v>0</v>
      </c>
      <c r="C321" s="36">
        <f t="shared" ca="1" si="8"/>
        <v>0</v>
      </c>
      <c r="D321" s="36">
        <f t="shared" ca="1" si="8"/>
        <v>0</v>
      </c>
      <c r="E321" s="36">
        <f t="shared" ca="1" si="8"/>
        <v>0</v>
      </c>
      <c r="F321" s="36" t="str">
        <f t="shared" ca="1" si="8"/>
        <v>Tariff</v>
      </c>
      <c r="G321" s="36">
        <f t="shared" ca="1" si="8"/>
        <v>2014</v>
      </c>
      <c r="H321" s="36">
        <f t="shared" ca="1" si="8"/>
        <v>2019</v>
      </c>
      <c r="I321" s="43">
        <f t="shared" ca="1" si="8"/>
        <v>0</v>
      </c>
      <c r="J321" s="35"/>
      <c r="K321" s="42">
        <f t="shared" ca="1" si="10"/>
        <v>0</v>
      </c>
      <c r="L321" s="36">
        <f t="shared" ca="1" si="9"/>
        <v>0</v>
      </c>
      <c r="M321" s="36">
        <f t="shared" ca="1" si="9"/>
        <v>0</v>
      </c>
      <c r="N321" s="36">
        <f t="shared" ca="1" si="9"/>
        <v>0</v>
      </c>
      <c r="O321" s="36" t="str">
        <f t="shared" ca="1" si="9"/>
        <v>Tariff</v>
      </c>
      <c r="P321" s="36">
        <f t="shared" ca="1" si="9"/>
        <v>2014</v>
      </c>
      <c r="Q321" s="36">
        <f t="shared" ca="1" si="9"/>
        <v>2019</v>
      </c>
      <c r="R321" s="43">
        <f t="shared" ca="1" si="9"/>
        <v>0</v>
      </c>
      <c r="T321" s="36"/>
      <c r="U321" s="7"/>
      <c r="V321" s="36"/>
      <c r="W321" s="36"/>
      <c r="X321" s="7"/>
      <c r="Y321" s="36"/>
      <c r="Z321" s="36"/>
      <c r="AA321" s="36"/>
    </row>
    <row r="322" spans="1:28" x14ac:dyDescent="0.25">
      <c r="A322">
        <v>72</v>
      </c>
      <c r="B322" s="42">
        <f t="shared" ca="1" si="8"/>
        <v>0</v>
      </c>
      <c r="C322" s="36">
        <f t="shared" ca="1" si="8"/>
        <v>0</v>
      </c>
      <c r="D322" s="36">
        <f t="shared" ca="1" si="8"/>
        <v>0</v>
      </c>
      <c r="E322" s="36">
        <f t="shared" ca="1" si="8"/>
        <v>0</v>
      </c>
      <c r="F322" s="36" t="str">
        <f t="shared" ca="1" si="8"/>
        <v>Property tax demand</v>
      </c>
      <c r="G322" s="36">
        <f t="shared" ca="1" si="8"/>
        <v>2286.5557067859227</v>
      </c>
      <c r="H322" s="36">
        <f t="shared" ca="1" si="8"/>
        <v>2286.5557067859227</v>
      </c>
      <c r="I322" s="43">
        <f t="shared" ca="1" si="8"/>
        <v>0</v>
      </c>
      <c r="J322" s="35"/>
      <c r="K322" s="42">
        <f t="shared" ca="1" si="10"/>
        <v>0</v>
      </c>
      <c r="L322" s="36">
        <f t="shared" ca="1" si="9"/>
        <v>0</v>
      </c>
      <c r="M322" s="36">
        <f t="shared" ca="1" si="9"/>
        <v>0</v>
      </c>
      <c r="N322" s="36">
        <f t="shared" ca="1" si="9"/>
        <v>0</v>
      </c>
      <c r="O322" s="36" t="str">
        <f t="shared" ca="1" si="9"/>
        <v>Property tax demand</v>
      </c>
      <c r="P322" s="36">
        <f t="shared" ca="1" si="9"/>
        <v>2286.5557067859227</v>
      </c>
      <c r="Q322" s="36">
        <f t="shared" ca="1" si="9"/>
        <v>2286.5557067859227</v>
      </c>
      <c r="R322" s="43">
        <f t="shared" ca="1" si="9"/>
        <v>0</v>
      </c>
      <c r="AA322" s="81"/>
    </row>
    <row r="323" spans="1:28" x14ac:dyDescent="0.25">
      <c r="A323">
        <v>73</v>
      </c>
      <c r="B323" s="42">
        <f t="shared" ca="1" si="8"/>
        <v>0</v>
      </c>
      <c r="C323" s="36">
        <f t="shared" ca="1" si="8"/>
        <v>0</v>
      </c>
      <c r="D323" s="36">
        <f t="shared" ca="1" si="8"/>
        <v>0</v>
      </c>
      <c r="E323" s="36">
        <f t="shared" ca="1" si="8"/>
        <v>0</v>
      </c>
      <c r="F323" s="36" t="str">
        <f t="shared" ca="1" si="8"/>
        <v>Water supply demand</v>
      </c>
      <c r="G323" s="36">
        <f t="shared" ca="1" si="8"/>
        <v>0</v>
      </c>
      <c r="H323" s="36">
        <f t="shared" ca="1" si="8"/>
        <v>0</v>
      </c>
      <c r="I323" s="43">
        <f t="shared" ca="1" si="8"/>
        <v>0</v>
      </c>
      <c r="J323" s="35"/>
      <c r="K323" s="42">
        <f t="shared" ca="1" si="10"/>
        <v>0</v>
      </c>
      <c r="L323" s="36">
        <f t="shared" ca="1" si="9"/>
        <v>0</v>
      </c>
      <c r="M323" s="36">
        <f t="shared" ca="1" si="9"/>
        <v>0</v>
      </c>
      <c r="N323" s="36">
        <f t="shared" ca="1" si="9"/>
        <v>0</v>
      </c>
      <c r="O323" s="36" t="str">
        <f t="shared" ca="1" si="9"/>
        <v>Water supply demand</v>
      </c>
      <c r="P323" s="36">
        <f t="shared" ca="1" si="9"/>
        <v>0</v>
      </c>
      <c r="Q323" s="36">
        <f t="shared" ca="1" si="9"/>
        <v>0</v>
      </c>
      <c r="R323" s="43">
        <f t="shared" ca="1" si="9"/>
        <v>0</v>
      </c>
    </row>
    <row r="324" spans="1:28" x14ac:dyDescent="0.25">
      <c r="A324">
        <v>74</v>
      </c>
      <c r="B324" s="42">
        <f t="shared" ca="1" si="8"/>
        <v>0</v>
      </c>
      <c r="C324" s="36">
        <f t="shared" ca="1" si="8"/>
        <v>0</v>
      </c>
      <c r="D324" s="36">
        <f t="shared" ca="1" si="8"/>
        <v>0</v>
      </c>
      <c r="E324" s="36">
        <f t="shared" ca="1" si="8"/>
        <v>0</v>
      </c>
      <c r="F324" s="36" t="str">
        <f t="shared" ca="1" si="8"/>
        <v>Wastewater demand</v>
      </c>
      <c r="G324" s="36">
        <f t="shared" ca="1" si="8"/>
        <v>0</v>
      </c>
      <c r="H324" s="36">
        <f t="shared" ca="1" si="8"/>
        <v>240</v>
      </c>
      <c r="I324" s="43">
        <f t="shared" ca="1" si="8"/>
        <v>0</v>
      </c>
      <c r="J324" s="35"/>
      <c r="K324" s="42">
        <f t="shared" ca="1" si="10"/>
        <v>0</v>
      </c>
      <c r="L324" s="36">
        <f t="shared" ca="1" si="9"/>
        <v>0</v>
      </c>
      <c r="M324" s="36">
        <f t="shared" ca="1" si="9"/>
        <v>0</v>
      </c>
      <c r="N324" s="36">
        <f t="shared" ca="1" si="9"/>
        <v>0</v>
      </c>
      <c r="O324" s="36" t="str">
        <f t="shared" ca="1" si="9"/>
        <v>Wastewater demand</v>
      </c>
      <c r="P324" s="36">
        <f t="shared" ca="1" si="9"/>
        <v>0</v>
      </c>
      <c r="Q324" s="36">
        <f t="shared" ca="1" si="9"/>
        <v>240</v>
      </c>
      <c r="R324" s="43">
        <f t="shared" ca="1" si="9"/>
        <v>0</v>
      </c>
    </row>
    <row r="325" spans="1:28" ht="17.25" customHeight="1" x14ac:dyDescent="0.25">
      <c r="A325">
        <v>75</v>
      </c>
      <c r="B325" s="42">
        <f t="shared" ca="1" si="8"/>
        <v>0</v>
      </c>
      <c r="C325" s="36">
        <f t="shared" ca="1" si="8"/>
        <v>0</v>
      </c>
      <c r="D325" s="36">
        <f t="shared" ca="1" si="8"/>
        <v>0</v>
      </c>
      <c r="E325" s="36">
        <f t="shared" ca="1" si="8"/>
        <v>0</v>
      </c>
      <c r="F325" s="36" t="str">
        <f t="shared" ca="1" si="8"/>
        <v>Solid waste demand</v>
      </c>
      <c r="G325" s="36">
        <f t="shared" ca="1" si="8"/>
        <v>0</v>
      </c>
      <c r="H325" s="36">
        <f t="shared" ca="1" si="8"/>
        <v>0</v>
      </c>
      <c r="I325" s="43">
        <f t="shared" ca="1" si="8"/>
        <v>0</v>
      </c>
      <c r="J325" s="35"/>
      <c r="K325" s="42">
        <f t="shared" ca="1" si="10"/>
        <v>0</v>
      </c>
      <c r="L325" s="36">
        <f t="shared" ca="1" si="9"/>
        <v>0</v>
      </c>
      <c r="M325" s="36">
        <f t="shared" ca="1" si="9"/>
        <v>0</v>
      </c>
      <c r="N325" s="36">
        <f t="shared" ca="1" si="9"/>
        <v>0</v>
      </c>
      <c r="O325" s="36" t="str">
        <f t="shared" ca="1" si="9"/>
        <v>Solid waste demand</v>
      </c>
      <c r="P325" s="36">
        <f t="shared" ca="1" si="9"/>
        <v>0</v>
      </c>
      <c r="Q325" s="36">
        <f t="shared" ca="1" si="9"/>
        <v>0</v>
      </c>
      <c r="R325" s="43">
        <f t="shared" ca="1" si="9"/>
        <v>0</v>
      </c>
    </row>
    <row r="326" spans="1:28" x14ac:dyDescent="0.25">
      <c r="A326">
        <v>76</v>
      </c>
      <c r="B326" s="42">
        <f t="shared" ca="1" si="8"/>
        <v>0</v>
      </c>
      <c r="C326" s="36">
        <f t="shared" ca="1" si="8"/>
        <v>0</v>
      </c>
      <c r="D326" s="36">
        <f t="shared" ca="1" si="8"/>
        <v>0</v>
      </c>
      <c r="E326" s="36">
        <f t="shared" ca="1" si="8"/>
        <v>0</v>
      </c>
      <c r="F326" s="36" t="str">
        <f t="shared" ca="1" si="8"/>
        <v>Total demand/household/annum</v>
      </c>
      <c r="G326" s="36">
        <f t="shared" ca="1" si="8"/>
        <v>2286.5557067859227</v>
      </c>
      <c r="H326" s="36">
        <f t="shared" ca="1" si="8"/>
        <v>2526.5557067859227</v>
      </c>
      <c r="I326" s="43">
        <f t="shared" ca="1" si="8"/>
        <v>0</v>
      </c>
      <c r="J326" s="35"/>
      <c r="K326" s="42">
        <f t="shared" ca="1" si="10"/>
        <v>0</v>
      </c>
      <c r="L326" s="36">
        <f t="shared" ca="1" si="9"/>
        <v>0</v>
      </c>
      <c r="M326" s="36">
        <f t="shared" ca="1" si="9"/>
        <v>0</v>
      </c>
      <c r="N326" s="36">
        <f t="shared" ca="1" si="9"/>
        <v>0</v>
      </c>
      <c r="O326" s="36" t="str">
        <f t="shared" ca="1" si="9"/>
        <v>Total demand/household/annum</v>
      </c>
      <c r="P326" s="36">
        <f t="shared" ca="1" si="9"/>
        <v>2286.5557067859227</v>
      </c>
      <c r="Q326" s="36">
        <f t="shared" ca="1" si="9"/>
        <v>2526.5557067859227</v>
      </c>
      <c r="R326" s="43">
        <f t="shared" ca="1" si="9"/>
        <v>0</v>
      </c>
    </row>
    <row r="327" spans="1:28" ht="15.75" thickBot="1" x14ac:dyDescent="0.3">
      <c r="A327">
        <v>77</v>
      </c>
      <c r="B327" s="113">
        <f t="shared" ca="1" si="8"/>
        <v>0</v>
      </c>
      <c r="C327" s="114">
        <f t="shared" ca="1" si="8"/>
        <v>0</v>
      </c>
      <c r="D327" s="114">
        <f t="shared" ca="1" si="8"/>
        <v>0</v>
      </c>
      <c r="E327" s="114">
        <f t="shared" ca="1" si="8"/>
        <v>0</v>
      </c>
      <c r="F327" s="114">
        <f t="shared" ca="1" si="8"/>
        <v>0</v>
      </c>
      <c r="G327" s="114">
        <f t="shared" ca="1" si="8"/>
        <v>0</v>
      </c>
      <c r="H327" s="114">
        <f t="shared" ca="1" si="8"/>
        <v>0</v>
      </c>
      <c r="I327" s="115">
        <f t="shared" ca="1" si="8"/>
        <v>0</v>
      </c>
      <c r="J327" s="35"/>
      <c r="K327" s="113">
        <f t="shared" ca="1" si="10"/>
        <v>0</v>
      </c>
      <c r="L327" s="114">
        <f t="shared" ca="1" si="9"/>
        <v>0</v>
      </c>
      <c r="M327" s="114">
        <f t="shared" ca="1" si="9"/>
        <v>0</v>
      </c>
      <c r="N327" s="114">
        <f t="shared" ca="1" si="9"/>
        <v>0</v>
      </c>
      <c r="O327" s="114">
        <f t="shared" ca="1" si="9"/>
        <v>0</v>
      </c>
      <c r="P327" s="114">
        <f t="shared" ca="1" si="9"/>
        <v>0</v>
      </c>
      <c r="Q327" s="114">
        <f t="shared" ca="1" si="9"/>
        <v>0</v>
      </c>
      <c r="R327" s="115">
        <f t="shared" ca="1" si="9"/>
        <v>0</v>
      </c>
    </row>
    <row r="331" spans="1:28" x14ac:dyDescent="0.25">
      <c r="E331" s="36"/>
    </row>
    <row r="332" spans="1:28" x14ac:dyDescent="0.25">
      <c r="D332" s="44"/>
      <c r="E332" s="36"/>
      <c r="G332" s="44"/>
    </row>
    <row r="333" spans="1:28" x14ac:dyDescent="0.25">
      <c r="D333" s="44"/>
      <c r="E333" s="44"/>
      <c r="G333" s="44"/>
      <c r="H333" s="44"/>
    </row>
    <row r="334" spans="1:28" x14ac:dyDescent="0.25">
      <c r="D334" s="44"/>
      <c r="E334" s="44"/>
      <c r="G334" s="44"/>
      <c r="H334" s="44"/>
      <c r="AB334" s="38"/>
    </row>
    <row r="335" spans="1:28" x14ac:dyDescent="0.25">
      <c r="J335" s="71"/>
      <c r="K335" s="71"/>
      <c r="L335" s="71"/>
      <c r="M335" s="71"/>
    </row>
    <row r="336" spans="1:28" x14ac:dyDescent="0.25">
      <c r="B336" s="38" t="s">
        <v>65</v>
      </c>
      <c r="C336" s="38" t="s">
        <v>66</v>
      </c>
      <c r="I336" s="71"/>
      <c r="J336" s="71"/>
      <c r="K336" s="71"/>
      <c r="L336" s="71"/>
      <c r="M336" s="71"/>
    </row>
    <row r="337" spans="2:36" x14ac:dyDescent="0.25">
      <c r="B337" s="6" t="s">
        <v>67</v>
      </c>
      <c r="C337" t="s">
        <v>159</v>
      </c>
      <c r="AA337" s="38"/>
    </row>
    <row r="338" spans="2:36" x14ac:dyDescent="0.25">
      <c r="B338" s="6" t="s">
        <v>68</v>
      </c>
      <c r="C338" t="s">
        <v>160</v>
      </c>
    </row>
    <row r="339" spans="2:36" x14ac:dyDescent="0.25">
      <c r="B339" s="6" t="s">
        <v>69</v>
      </c>
      <c r="C339" t="s">
        <v>161</v>
      </c>
    </row>
    <row r="340" spans="2:36" x14ac:dyDescent="0.25">
      <c r="B340" s="6" t="s">
        <v>70</v>
      </c>
      <c r="C340" t="s">
        <v>162</v>
      </c>
    </row>
    <row r="341" spans="2:36" x14ac:dyDescent="0.25">
      <c r="B341" s="6" t="s">
        <v>71</v>
      </c>
      <c r="C341" t="s">
        <v>163</v>
      </c>
    </row>
    <row r="342" spans="2:36" x14ac:dyDescent="0.25">
      <c r="B342" s="6" t="s">
        <v>72</v>
      </c>
      <c r="C342" t="s">
        <v>164</v>
      </c>
      <c r="U342" s="38"/>
      <c r="V342" s="38"/>
      <c r="W342" s="38"/>
      <c r="X342" s="38"/>
      <c r="Y342" s="38"/>
    </row>
    <row r="343" spans="2:36" x14ac:dyDescent="0.25">
      <c r="B343" s="6" t="s">
        <v>73</v>
      </c>
      <c r="C343" t="s">
        <v>73</v>
      </c>
      <c r="AI343" s="38"/>
      <c r="AJ343" s="38"/>
    </row>
    <row r="344" spans="2:36" x14ac:dyDescent="0.25">
      <c r="B344" s="6" t="s">
        <v>74</v>
      </c>
      <c r="C344" t="s">
        <v>165</v>
      </c>
      <c r="AD344" s="38"/>
      <c r="AE344" s="38"/>
      <c r="AF344" s="38"/>
      <c r="AG344" s="38"/>
      <c r="AH344" s="38"/>
    </row>
    <row r="345" spans="2:36" x14ac:dyDescent="0.25">
      <c r="B345" s="6" t="s">
        <v>75</v>
      </c>
      <c r="C345" t="s">
        <v>166</v>
      </c>
    </row>
    <row r="346" spans="2:36" x14ac:dyDescent="0.25">
      <c r="B346" s="6" t="s">
        <v>76</v>
      </c>
      <c r="C346" t="s">
        <v>167</v>
      </c>
    </row>
    <row r="347" spans="2:36" x14ac:dyDescent="0.25">
      <c r="B347" s="6" t="s">
        <v>77</v>
      </c>
      <c r="C347" t="s">
        <v>168</v>
      </c>
      <c r="T347" s="38"/>
    </row>
    <row r="348" spans="2:36" x14ac:dyDescent="0.25">
      <c r="B348" s="6" t="s">
        <v>78</v>
      </c>
      <c r="C348" t="s">
        <v>169</v>
      </c>
    </row>
    <row r="349" spans="2:36" x14ac:dyDescent="0.25">
      <c r="B349" t="s">
        <v>79</v>
      </c>
      <c r="C349" t="s">
        <v>170</v>
      </c>
    </row>
    <row r="350" spans="2:36" x14ac:dyDescent="0.25">
      <c r="B350" t="s">
        <v>80</v>
      </c>
      <c r="C350" t="s">
        <v>171</v>
      </c>
    </row>
    <row r="351" spans="2:36" x14ac:dyDescent="0.25">
      <c r="B351" t="s">
        <v>81</v>
      </c>
      <c r="C351" t="s">
        <v>172</v>
      </c>
    </row>
    <row r="352" spans="2:36" x14ac:dyDescent="0.25">
      <c r="B352" t="s">
        <v>82</v>
      </c>
      <c r="C352" t="s">
        <v>173</v>
      </c>
    </row>
    <row r="353" spans="2:3" x14ac:dyDescent="0.25">
      <c r="B353" t="s">
        <v>83</v>
      </c>
      <c r="C353" t="s">
        <v>174</v>
      </c>
    </row>
    <row r="354" spans="2:3" x14ac:dyDescent="0.25">
      <c r="B354" t="s">
        <v>84</v>
      </c>
      <c r="C354" t="s">
        <v>175</v>
      </c>
    </row>
    <row r="355" spans="2:3" x14ac:dyDescent="0.25">
      <c r="B355" t="s">
        <v>85</v>
      </c>
      <c r="C355" t="s">
        <v>176</v>
      </c>
    </row>
    <row r="356" spans="2:3" x14ac:dyDescent="0.25">
      <c r="B356" t="s">
        <v>86</v>
      </c>
      <c r="C356" t="s">
        <v>86</v>
      </c>
    </row>
    <row r="357" spans="2:3" x14ac:dyDescent="0.25">
      <c r="B357" t="s">
        <v>87</v>
      </c>
      <c r="C357" t="s">
        <v>177</v>
      </c>
    </row>
    <row r="358" spans="2:3" x14ac:dyDescent="0.25">
      <c r="B358" t="s">
        <v>88</v>
      </c>
      <c r="C358" t="s">
        <v>178</v>
      </c>
    </row>
    <row r="359" spans="2:3" x14ac:dyDescent="0.25">
      <c r="B359" t="s">
        <v>89</v>
      </c>
      <c r="C359" t="s">
        <v>89</v>
      </c>
    </row>
    <row r="360" spans="2:3" x14ac:dyDescent="0.25">
      <c r="B360" t="s">
        <v>90</v>
      </c>
      <c r="C360" t="s">
        <v>179</v>
      </c>
    </row>
    <row r="361" spans="2:3" x14ac:dyDescent="0.25">
      <c r="B361" t="s">
        <v>91</v>
      </c>
      <c r="C361" t="s">
        <v>180</v>
      </c>
    </row>
    <row r="362" spans="2:3" x14ac:dyDescent="0.25">
      <c r="B362" t="s">
        <v>92</v>
      </c>
      <c r="C362" t="s">
        <v>181</v>
      </c>
    </row>
    <row r="363" spans="2:3" x14ac:dyDescent="0.25">
      <c r="B363" t="s">
        <v>93</v>
      </c>
      <c r="C363" t="s">
        <v>182</v>
      </c>
    </row>
    <row r="364" spans="2:3" x14ac:dyDescent="0.25">
      <c r="B364" t="s">
        <v>94</v>
      </c>
      <c r="C364" t="s">
        <v>183</v>
      </c>
    </row>
    <row r="365" spans="2:3" x14ac:dyDescent="0.25">
      <c r="B365" t="s">
        <v>95</v>
      </c>
      <c r="C365" t="s">
        <v>184</v>
      </c>
    </row>
    <row r="366" spans="2:3" x14ac:dyDescent="0.25">
      <c r="B366" t="s">
        <v>96</v>
      </c>
      <c r="C366" t="s">
        <v>185</v>
      </c>
    </row>
    <row r="367" spans="2:3" x14ac:dyDescent="0.25">
      <c r="B367" t="s">
        <v>97</v>
      </c>
      <c r="C367" t="s">
        <v>186</v>
      </c>
    </row>
    <row r="368" spans="2:3" x14ac:dyDescent="0.25">
      <c r="B368" t="s">
        <v>98</v>
      </c>
      <c r="C368" t="s">
        <v>98</v>
      </c>
    </row>
    <row r="369" spans="2:3" x14ac:dyDescent="0.25">
      <c r="B369" t="s">
        <v>99</v>
      </c>
      <c r="C369" t="s">
        <v>187</v>
      </c>
    </row>
    <row r="370" spans="2:3" x14ac:dyDescent="0.25">
      <c r="B370" t="s">
        <v>100</v>
      </c>
      <c r="C370" t="s">
        <v>188</v>
      </c>
    </row>
    <row r="371" spans="2:3" x14ac:dyDescent="0.25">
      <c r="B371" t="s">
        <v>101</v>
      </c>
      <c r="C371" t="s">
        <v>189</v>
      </c>
    </row>
    <row r="372" spans="2:3" x14ac:dyDescent="0.25">
      <c r="B372" t="s">
        <v>102</v>
      </c>
      <c r="C372" t="s">
        <v>102</v>
      </c>
    </row>
    <row r="373" spans="2:3" x14ac:dyDescent="0.25">
      <c r="B373" t="s">
        <v>103</v>
      </c>
      <c r="C373" t="s">
        <v>103</v>
      </c>
    </row>
    <row r="374" spans="2:3" x14ac:dyDescent="0.25">
      <c r="B374" t="s">
        <v>104</v>
      </c>
      <c r="C374" t="s">
        <v>190</v>
      </c>
    </row>
    <row r="375" spans="2:3" x14ac:dyDescent="0.25">
      <c r="B375" t="s">
        <v>105</v>
      </c>
      <c r="C375" t="s">
        <v>191</v>
      </c>
    </row>
    <row r="376" spans="2:3" x14ac:dyDescent="0.25">
      <c r="B376" t="s">
        <v>106</v>
      </c>
      <c r="C376" t="s">
        <v>192</v>
      </c>
    </row>
    <row r="377" spans="2:3" x14ac:dyDescent="0.25">
      <c r="B377" t="s">
        <v>107</v>
      </c>
      <c r="C377" t="s">
        <v>193</v>
      </c>
    </row>
    <row r="378" spans="2:3" x14ac:dyDescent="0.25">
      <c r="B378" t="s">
        <v>49</v>
      </c>
      <c r="C378" t="s">
        <v>194</v>
      </c>
    </row>
    <row r="379" spans="2:3" x14ac:dyDescent="0.25">
      <c r="B379" t="s">
        <v>108</v>
      </c>
      <c r="C379" t="s">
        <v>108</v>
      </c>
    </row>
    <row r="380" spans="2:3" x14ac:dyDescent="0.25">
      <c r="B380" t="s">
        <v>109</v>
      </c>
      <c r="C380" t="s">
        <v>195</v>
      </c>
    </row>
    <row r="381" spans="2:3" x14ac:dyDescent="0.25">
      <c r="B381" t="s">
        <v>110</v>
      </c>
      <c r="C381" t="s">
        <v>196</v>
      </c>
    </row>
    <row r="382" spans="2:3" x14ac:dyDescent="0.25">
      <c r="B382" t="s">
        <v>111</v>
      </c>
      <c r="C382" t="s">
        <v>197</v>
      </c>
    </row>
    <row r="383" spans="2:3" x14ac:dyDescent="0.25">
      <c r="B383" t="s">
        <v>112</v>
      </c>
      <c r="C383" t="s">
        <v>198</v>
      </c>
    </row>
    <row r="384" spans="2:3" x14ac:dyDescent="0.25">
      <c r="B384" t="s">
        <v>113</v>
      </c>
      <c r="C384" t="s">
        <v>199</v>
      </c>
    </row>
    <row r="385" spans="2:3" x14ac:dyDescent="0.25">
      <c r="B385" t="s">
        <v>50</v>
      </c>
      <c r="C385" t="s">
        <v>200</v>
      </c>
    </row>
    <row r="386" spans="2:3" x14ac:dyDescent="0.25">
      <c r="B386" t="s">
        <v>60</v>
      </c>
      <c r="C386" t="s">
        <v>201</v>
      </c>
    </row>
    <row r="387" spans="2:3" x14ac:dyDescent="0.25">
      <c r="B387" t="s">
        <v>114</v>
      </c>
      <c r="C387" t="s">
        <v>202</v>
      </c>
    </row>
    <row r="388" spans="2:3" x14ac:dyDescent="0.25">
      <c r="B388" t="s">
        <v>51</v>
      </c>
      <c r="C388" t="s">
        <v>203</v>
      </c>
    </row>
    <row r="389" spans="2:3" x14ac:dyDescent="0.25">
      <c r="B389" t="s">
        <v>115</v>
      </c>
      <c r="C389" t="s">
        <v>204</v>
      </c>
    </row>
    <row r="390" spans="2:3" x14ac:dyDescent="0.25">
      <c r="B390" t="s">
        <v>35</v>
      </c>
      <c r="C390" t="s">
        <v>205</v>
      </c>
    </row>
    <row r="391" spans="2:3" x14ac:dyDescent="0.25">
      <c r="B391" t="s">
        <v>61</v>
      </c>
      <c r="C391" t="s">
        <v>206</v>
      </c>
    </row>
    <row r="392" spans="2:3" x14ac:dyDescent="0.25">
      <c r="B392" t="s">
        <v>62</v>
      </c>
      <c r="C392" t="s">
        <v>207</v>
      </c>
    </row>
    <row r="393" spans="2:3" x14ac:dyDescent="0.25">
      <c r="B393" t="s">
        <v>52</v>
      </c>
      <c r="C393" t="s">
        <v>208</v>
      </c>
    </row>
    <row r="394" spans="2:3" x14ac:dyDescent="0.25">
      <c r="B394" t="s">
        <v>116</v>
      </c>
      <c r="C394" t="s">
        <v>209</v>
      </c>
    </row>
    <row r="395" spans="2:3" x14ac:dyDescent="0.25">
      <c r="B395" t="s">
        <v>117</v>
      </c>
      <c r="C395" t="s">
        <v>210</v>
      </c>
    </row>
    <row r="396" spans="2:3" x14ac:dyDescent="0.25">
      <c r="B396" t="s">
        <v>118</v>
      </c>
      <c r="C396" t="s">
        <v>211</v>
      </c>
    </row>
    <row r="397" spans="2:3" x14ac:dyDescent="0.25">
      <c r="B397" t="s">
        <v>119</v>
      </c>
      <c r="C397" t="s">
        <v>212</v>
      </c>
    </row>
    <row r="398" spans="2:3" x14ac:dyDescent="0.25">
      <c r="B398" t="s">
        <v>120</v>
      </c>
      <c r="C398" t="s">
        <v>213</v>
      </c>
    </row>
    <row r="399" spans="2:3" x14ac:dyDescent="0.25">
      <c r="B399" t="s">
        <v>53</v>
      </c>
      <c r="C399" t="s">
        <v>214</v>
      </c>
    </row>
    <row r="400" spans="2:3" x14ac:dyDescent="0.25">
      <c r="B400" t="s">
        <v>121</v>
      </c>
      <c r="C400" t="s">
        <v>215</v>
      </c>
    </row>
    <row r="401" spans="2:3" x14ac:dyDescent="0.25">
      <c r="B401" t="s">
        <v>122</v>
      </c>
      <c r="C401" t="s">
        <v>216</v>
      </c>
    </row>
    <row r="402" spans="2:3" x14ac:dyDescent="0.25">
      <c r="B402" t="s">
        <v>123</v>
      </c>
      <c r="C402" t="s">
        <v>217</v>
      </c>
    </row>
    <row r="403" spans="2:3" x14ac:dyDescent="0.25">
      <c r="B403" t="s">
        <v>54</v>
      </c>
      <c r="C403" t="s">
        <v>218</v>
      </c>
    </row>
    <row r="404" spans="2:3" x14ac:dyDescent="0.25">
      <c r="B404" t="s">
        <v>63</v>
      </c>
      <c r="C404" t="s">
        <v>219</v>
      </c>
    </row>
    <row r="405" spans="2:3" x14ac:dyDescent="0.25">
      <c r="B405" t="s">
        <v>58</v>
      </c>
      <c r="C405" t="s">
        <v>220</v>
      </c>
    </row>
    <row r="406" spans="2:3" x14ac:dyDescent="0.25">
      <c r="B406" t="s">
        <v>55</v>
      </c>
      <c r="C406" t="s">
        <v>221</v>
      </c>
    </row>
    <row r="407" spans="2:3" x14ac:dyDescent="0.25">
      <c r="B407" t="s">
        <v>56</v>
      </c>
      <c r="C407" t="s">
        <v>222</v>
      </c>
    </row>
    <row r="408" spans="2:3" x14ac:dyDescent="0.25">
      <c r="B408" t="s">
        <v>64</v>
      </c>
      <c r="C408" t="s">
        <v>223</v>
      </c>
    </row>
    <row r="409" spans="2:3" x14ac:dyDescent="0.25">
      <c r="B409" t="s">
        <v>59</v>
      </c>
      <c r="C409" t="s">
        <v>224</v>
      </c>
    </row>
    <row r="410" spans="2:3" x14ac:dyDescent="0.25">
      <c r="B410" t="s">
        <v>124</v>
      </c>
      <c r="C410" t="s">
        <v>225</v>
      </c>
    </row>
    <row r="411" spans="2:3" x14ac:dyDescent="0.25">
      <c r="B411" t="s">
        <v>125</v>
      </c>
      <c r="C411" t="s">
        <v>226</v>
      </c>
    </row>
    <row r="412" spans="2:3" x14ac:dyDescent="0.25">
      <c r="B412" t="s">
        <v>95</v>
      </c>
      <c r="C412" t="s">
        <v>227</v>
      </c>
    </row>
    <row r="413" spans="2:3" x14ac:dyDescent="0.25">
      <c r="B413" t="s">
        <v>126</v>
      </c>
      <c r="C413" t="s">
        <v>228</v>
      </c>
    </row>
    <row r="414" spans="2:3" x14ac:dyDescent="0.25">
      <c r="B414" t="s">
        <v>127</v>
      </c>
      <c r="C414" t="s">
        <v>229</v>
      </c>
    </row>
    <row r="415" spans="2:3" x14ac:dyDescent="0.25">
      <c r="B415" t="s">
        <v>105</v>
      </c>
      <c r="C415" t="s">
        <v>230</v>
      </c>
    </row>
    <row r="416" spans="2:3" x14ac:dyDescent="0.25">
      <c r="B416" t="s">
        <v>128</v>
      </c>
      <c r="C416" t="s">
        <v>231</v>
      </c>
    </row>
    <row r="417" spans="2:3" x14ac:dyDescent="0.25">
      <c r="B417" t="s">
        <v>129</v>
      </c>
      <c r="C417" t="s">
        <v>232</v>
      </c>
    </row>
    <row r="418" spans="2:3" x14ac:dyDescent="0.25">
      <c r="B418" t="s">
        <v>130</v>
      </c>
      <c r="C418" t="s">
        <v>130</v>
      </c>
    </row>
    <row r="419" spans="2:3" x14ac:dyDescent="0.25">
      <c r="B419" t="s">
        <v>131</v>
      </c>
      <c r="C419" t="s">
        <v>131</v>
      </c>
    </row>
    <row r="420" spans="2:3" x14ac:dyDescent="0.25">
      <c r="B420" t="s">
        <v>132</v>
      </c>
      <c r="C420" t="s">
        <v>233</v>
      </c>
    </row>
    <row r="421" spans="2:3" x14ac:dyDescent="0.25">
      <c r="B421" t="s">
        <v>133</v>
      </c>
      <c r="C421" t="s">
        <v>234</v>
      </c>
    </row>
    <row r="422" spans="2:3" x14ac:dyDescent="0.25">
      <c r="B422" t="s">
        <v>134</v>
      </c>
      <c r="C422" t="s">
        <v>235</v>
      </c>
    </row>
    <row r="423" spans="2:3" x14ac:dyDescent="0.25">
      <c r="B423" t="s">
        <v>135</v>
      </c>
      <c r="C423" t="s">
        <v>236</v>
      </c>
    </row>
    <row r="424" spans="2:3" x14ac:dyDescent="0.25">
      <c r="B424" t="s">
        <v>136</v>
      </c>
      <c r="C424" t="s">
        <v>237</v>
      </c>
    </row>
    <row r="425" spans="2:3" x14ac:dyDescent="0.25">
      <c r="B425" t="s">
        <v>137</v>
      </c>
      <c r="C425" t="s">
        <v>238</v>
      </c>
    </row>
    <row r="426" spans="2:3" x14ac:dyDescent="0.25">
      <c r="B426" t="s">
        <v>138</v>
      </c>
      <c r="C426" t="s">
        <v>239</v>
      </c>
    </row>
    <row r="427" spans="2:3" x14ac:dyDescent="0.25">
      <c r="B427" t="s">
        <v>139</v>
      </c>
      <c r="C427" t="s">
        <v>240</v>
      </c>
    </row>
    <row r="428" spans="2:3" x14ac:dyDescent="0.25">
      <c r="B428" t="s">
        <v>140</v>
      </c>
      <c r="C428" t="s">
        <v>241</v>
      </c>
    </row>
    <row r="429" spans="2:3" x14ac:dyDescent="0.25">
      <c r="B429" t="s">
        <v>141</v>
      </c>
      <c r="C429" t="s">
        <v>242</v>
      </c>
    </row>
    <row r="430" spans="2:3" x14ac:dyDescent="0.25">
      <c r="B430" t="s">
        <v>142</v>
      </c>
      <c r="C430" t="s">
        <v>243</v>
      </c>
    </row>
    <row r="431" spans="2:3" x14ac:dyDescent="0.25">
      <c r="B431" t="s">
        <v>143</v>
      </c>
      <c r="C431" t="s">
        <v>244</v>
      </c>
    </row>
    <row r="432" spans="2:3" x14ac:dyDescent="0.25">
      <c r="B432" t="s">
        <v>144</v>
      </c>
      <c r="C432" t="s">
        <v>245</v>
      </c>
    </row>
    <row r="433" spans="2:3" x14ac:dyDescent="0.25">
      <c r="B433" t="s">
        <v>145</v>
      </c>
      <c r="C433" t="s">
        <v>246</v>
      </c>
    </row>
    <row r="434" spans="2:3" x14ac:dyDescent="0.25">
      <c r="B434" t="s">
        <v>146</v>
      </c>
      <c r="C434" t="s">
        <v>247</v>
      </c>
    </row>
    <row r="435" spans="2:3" x14ac:dyDescent="0.25">
      <c r="B435" t="s">
        <v>147</v>
      </c>
      <c r="C435" t="s">
        <v>248</v>
      </c>
    </row>
    <row r="436" spans="2:3" x14ac:dyDescent="0.25">
      <c r="B436" t="s">
        <v>148</v>
      </c>
      <c r="C436" t="s">
        <v>249</v>
      </c>
    </row>
    <row r="437" spans="2:3" x14ac:dyDescent="0.25">
      <c r="B437" t="s">
        <v>149</v>
      </c>
      <c r="C437" t="s">
        <v>250</v>
      </c>
    </row>
    <row r="438" spans="2:3" x14ac:dyDescent="0.25">
      <c r="B438" t="s">
        <v>150</v>
      </c>
      <c r="C438" t="s">
        <v>251</v>
      </c>
    </row>
    <row r="439" spans="2:3" x14ac:dyDescent="0.25">
      <c r="B439" t="s">
        <v>151</v>
      </c>
      <c r="C439" t="s">
        <v>252</v>
      </c>
    </row>
    <row r="440" spans="2:3" x14ac:dyDescent="0.25">
      <c r="B440" t="s">
        <v>95</v>
      </c>
      <c r="C440" t="s">
        <v>253</v>
      </c>
    </row>
    <row r="441" spans="2:3" x14ac:dyDescent="0.25">
      <c r="B441" t="s">
        <v>152</v>
      </c>
      <c r="C441" t="s">
        <v>254</v>
      </c>
    </row>
    <row r="442" spans="2:3" x14ac:dyDescent="0.25">
      <c r="B442" t="s">
        <v>153</v>
      </c>
      <c r="C442" t="s">
        <v>255</v>
      </c>
    </row>
    <row r="443" spans="2:3" x14ac:dyDescent="0.25">
      <c r="B443" t="s">
        <v>154</v>
      </c>
      <c r="C443" t="s">
        <v>256</v>
      </c>
    </row>
    <row r="444" spans="2:3" x14ac:dyDescent="0.25">
      <c r="B444" t="s">
        <v>105</v>
      </c>
      <c r="C444" t="s">
        <v>257</v>
      </c>
    </row>
    <row r="445" spans="2:3" x14ac:dyDescent="0.25">
      <c r="B445" t="s">
        <v>155</v>
      </c>
      <c r="C445" t="s">
        <v>258</v>
      </c>
    </row>
    <row r="446" spans="2:3" x14ac:dyDescent="0.25">
      <c r="B446" t="s">
        <v>156</v>
      </c>
      <c r="C446" t="s">
        <v>257</v>
      </c>
    </row>
    <row r="447" spans="2:3" x14ac:dyDescent="0.25">
      <c r="B447" t="s">
        <v>157</v>
      </c>
      <c r="C447" t="s">
        <v>259</v>
      </c>
    </row>
    <row r="448" spans="2:3" x14ac:dyDescent="0.25">
      <c r="B448" t="s">
        <v>158</v>
      </c>
      <c r="C448" t="s">
        <v>260</v>
      </c>
    </row>
    <row r="585" spans="21:24" x14ac:dyDescent="0.25">
      <c r="U585" t="s">
        <v>271</v>
      </c>
      <c r="V585" t="s">
        <v>272</v>
      </c>
      <c r="W585" t="s">
        <v>273</v>
      </c>
      <c r="X585" t="s">
        <v>286</v>
      </c>
    </row>
    <row r="587" spans="21:24" x14ac:dyDescent="0.25">
      <c r="U587" t="s">
        <v>48</v>
      </c>
      <c r="V587" t="s">
        <v>274</v>
      </c>
      <c r="W587" t="s">
        <v>292</v>
      </c>
      <c r="X587" t="s">
        <v>34</v>
      </c>
    </row>
    <row r="589" spans="21:24" x14ac:dyDescent="0.25">
      <c r="U589" t="s">
        <v>285</v>
      </c>
      <c r="V589" t="s">
        <v>293</v>
      </c>
      <c r="W589" t="s">
        <v>275</v>
      </c>
      <c r="X589" t="s">
        <v>294</v>
      </c>
    </row>
    <row r="591" spans="21:24" x14ac:dyDescent="0.25">
      <c r="U591" t="s">
        <v>271</v>
      </c>
      <c r="V591" t="s">
        <v>295</v>
      </c>
      <c r="W591" t="s">
        <v>296</v>
      </c>
      <c r="X591" t="s">
        <v>286</v>
      </c>
    </row>
    <row r="593" spans="21:24" x14ac:dyDescent="0.25">
      <c r="U593" t="s">
        <v>285</v>
      </c>
      <c r="V593" t="s">
        <v>297</v>
      </c>
      <c r="W593" t="s">
        <v>298</v>
      </c>
      <c r="X593" t="s">
        <v>34</v>
      </c>
    </row>
    <row r="595" spans="21:24" x14ac:dyDescent="0.25">
      <c r="U595" t="s">
        <v>271</v>
      </c>
      <c r="V595" t="s">
        <v>272</v>
      </c>
      <c r="W595" t="s">
        <v>273</v>
      </c>
      <c r="X595" t="s">
        <v>286</v>
      </c>
    </row>
    <row r="597" spans="21:24" x14ac:dyDescent="0.25">
      <c r="U597" t="s">
        <v>48</v>
      </c>
      <c r="V597" t="s">
        <v>274</v>
      </c>
      <c r="W597" t="s">
        <v>292</v>
      </c>
      <c r="X597" t="s">
        <v>34</v>
      </c>
    </row>
    <row r="599" spans="21:24" x14ac:dyDescent="0.25">
      <c r="U599" t="s">
        <v>285</v>
      </c>
      <c r="V599" t="s">
        <v>293</v>
      </c>
      <c r="W599" t="s">
        <v>275</v>
      </c>
      <c r="X599" t="s">
        <v>294</v>
      </c>
    </row>
  </sheetData>
  <pageMargins left="0.7" right="0.7" top="0.75" bottom="0.75" header="0.3" footer="0.3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57</vt:i4>
      </vt:variant>
    </vt:vector>
  </HeadingPairs>
  <TitlesOfParts>
    <vt:vector size="59" baseType="lpstr">
      <vt:lpstr>Compare options</vt:lpstr>
      <vt:lpstr>Calculations</vt:lpstr>
      <vt:lpstr>ActionLongName</vt:lpstr>
      <vt:lpstr>ActionShortName</vt:lpstr>
      <vt:lpstr>Capex1</vt:lpstr>
      <vt:lpstr>Capex2</vt:lpstr>
      <vt:lpstr>ChartType</vt:lpstr>
      <vt:lpstr>ChartTypeSel</vt:lpstr>
      <vt:lpstr>ConveyanceOption1</vt:lpstr>
      <vt:lpstr>ConveyanceOption2</vt:lpstr>
      <vt:lpstr>ConveyanceOptions</vt:lpstr>
      <vt:lpstr>Finance1</vt:lpstr>
      <vt:lpstr>Finance2</vt:lpstr>
      <vt:lpstr>Finance3</vt:lpstr>
      <vt:lpstr>FinancingOption1</vt:lpstr>
      <vt:lpstr>FinancingOption2</vt:lpstr>
      <vt:lpstr>FinancingOptions</vt:lpstr>
      <vt:lpstr>Opex1</vt:lpstr>
      <vt:lpstr>Opex2</vt:lpstr>
      <vt:lpstr>Option1</vt:lpstr>
      <vt:lpstr>Option10</vt:lpstr>
      <vt:lpstr>Option11</vt:lpstr>
      <vt:lpstr>Option12</vt:lpstr>
      <vt:lpstr>Option13</vt:lpstr>
      <vt:lpstr>Option14</vt:lpstr>
      <vt:lpstr>Option15</vt:lpstr>
      <vt:lpstr>Option16</vt:lpstr>
      <vt:lpstr>Option17</vt:lpstr>
      <vt:lpstr>Option18</vt:lpstr>
      <vt:lpstr>Option19</vt:lpstr>
      <vt:lpstr>Option2</vt:lpstr>
      <vt:lpstr>Option20</vt:lpstr>
      <vt:lpstr>Option21</vt:lpstr>
      <vt:lpstr>Option22</vt:lpstr>
      <vt:lpstr>Option23</vt:lpstr>
      <vt:lpstr>Option24</vt:lpstr>
      <vt:lpstr>Option25</vt:lpstr>
      <vt:lpstr>Option26</vt:lpstr>
      <vt:lpstr>Option27</vt:lpstr>
      <vt:lpstr>Option3</vt:lpstr>
      <vt:lpstr>Option4</vt:lpstr>
      <vt:lpstr>Option5</vt:lpstr>
      <vt:lpstr>Option6</vt:lpstr>
      <vt:lpstr>Option7</vt:lpstr>
      <vt:lpstr>Option8</vt:lpstr>
      <vt:lpstr>Option9</vt:lpstr>
      <vt:lpstr>Phasing1</vt:lpstr>
      <vt:lpstr>Phasing2</vt:lpstr>
      <vt:lpstr>PIPOptions</vt:lpstr>
      <vt:lpstr>'Compare options'!Print_Area</vt:lpstr>
      <vt:lpstr>ScenarioFilesListing</vt:lpstr>
      <vt:lpstr>ScenarioNames</vt:lpstr>
      <vt:lpstr>ScenarioTable</vt:lpstr>
      <vt:lpstr>ToiletOption1</vt:lpstr>
      <vt:lpstr>ToiletOption2</vt:lpstr>
      <vt:lpstr>ToiletOptions</vt:lpstr>
      <vt:lpstr>TreatmentOption1</vt:lpstr>
      <vt:lpstr>TreatmentOption2</vt:lpstr>
      <vt:lpstr>TreatmentOptions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paresh</dc:creator>
  <dc:description>Mrf:FSM version of Sanitation dashboard Comparison v2_modfied</dc:description>
  <cp:lastModifiedBy>Mahroof</cp:lastModifiedBy>
  <cp:lastPrinted>2015-10-17T11:11:49Z</cp:lastPrinted>
  <dcterms:created xsi:type="dcterms:W3CDTF">2014-03-05T11:06:38Z</dcterms:created>
  <dcterms:modified xsi:type="dcterms:W3CDTF">2015-10-26T12:44:20Z</dcterms:modified>
</cp:coreProperties>
</file>